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- Jefatura de Contabilidad de Ingresos\8.- informes\3.- informes trimestrales y Cuenta Publica\2023\PRIMER TRIMESTRE\"/>
    </mc:Choice>
  </mc:AlternateContent>
  <bookViews>
    <workbookView xWindow="0" yWindow="0" windowWidth="24000" windowHeight="9732"/>
  </bookViews>
  <sheets>
    <sheet name="EADID " sheetId="1" r:id="rId1"/>
  </sheets>
  <definedNames>
    <definedName name="_xlnm._FilterDatabase" localSheetId="0" hidden="1">'EADID '!$E$7:$F$418</definedName>
    <definedName name="_xlnm.Print_Area" localSheetId="0">'EADID '!$C$1:$G$418</definedName>
    <definedName name="_xlnm.Print_Titles" localSheetId="0">'EADID 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1" i="1" l="1"/>
  <c r="E332" i="1"/>
  <c r="E294" i="1"/>
  <c r="F324" i="1"/>
  <c r="F299" i="1"/>
  <c r="E49" i="1"/>
  <c r="E39" i="1" l="1"/>
  <c r="E14" i="1"/>
  <c r="E21" i="1"/>
  <c r="E25" i="1"/>
  <c r="E31" i="1"/>
  <c r="E33" i="1"/>
  <c r="F30" i="1"/>
  <c r="E12" i="1"/>
  <c r="E391" i="1" l="1"/>
  <c r="E45" i="1"/>
  <c r="E44" i="1" s="1"/>
  <c r="E43" i="1" s="1"/>
  <c r="E409" i="1"/>
  <c r="E393" i="1"/>
  <c r="E385" i="1"/>
  <c r="E365" i="1"/>
  <c r="E346" i="1"/>
  <c r="E352" i="1"/>
  <c r="E357" i="1"/>
  <c r="E63" i="1"/>
  <c r="E53" i="1"/>
  <c r="E276" i="1"/>
  <c r="E265" i="1"/>
  <c r="E245" i="1"/>
  <c r="E146" i="1"/>
  <c r="E417" i="1"/>
  <c r="E113" i="1"/>
  <c r="E104" i="1"/>
  <c r="E95" i="1"/>
  <c r="E79" i="1"/>
  <c r="E92" i="1"/>
  <c r="E387" i="1"/>
  <c r="E389" i="1"/>
  <c r="E345" i="1" l="1"/>
  <c r="E364" i="1"/>
  <c r="E24" i="1"/>
  <c r="E11" i="1" s="1"/>
  <c r="E323" i="1" l="1"/>
  <c r="E236" i="1" l="1"/>
  <c r="E143" i="1"/>
  <c r="E288" i="1" l="1"/>
  <c r="E308" i="1"/>
  <c r="E135" i="1" l="1"/>
  <c r="E219" i="1" l="1"/>
  <c r="E286" i="1" l="1"/>
  <c r="E343" i="1" l="1"/>
  <c r="E331" i="1" s="1"/>
  <c r="E325" i="1"/>
  <c r="E306" i="1"/>
  <c r="E301" i="1"/>
  <c r="E216" i="1"/>
  <c r="E300" i="1" l="1"/>
  <c r="E52" i="1"/>
  <c r="E330" i="1" l="1"/>
  <c r="E293" i="1" l="1"/>
  <c r="E292" i="1" s="1"/>
  <c r="E218" i="1" l="1"/>
  <c r="E51" i="1" s="1"/>
  <c r="E10" i="1" s="1"/>
  <c r="E9" i="1" s="1"/>
  <c r="F416" i="1" l="1"/>
  <c r="F412" i="1"/>
  <c r="F408" i="1"/>
  <c r="F404" i="1"/>
  <c r="F400" i="1"/>
  <c r="F396" i="1"/>
  <c r="F392" i="1"/>
  <c r="F388" i="1"/>
  <c r="F384" i="1"/>
  <c r="F380" i="1"/>
  <c r="F376" i="1"/>
  <c r="F372" i="1"/>
  <c r="F368" i="1"/>
  <c r="F364" i="1"/>
  <c r="F360" i="1"/>
  <c r="F356" i="1"/>
  <c r="F352" i="1"/>
  <c r="F348" i="1"/>
  <c r="F415" i="1"/>
  <c r="F411" i="1"/>
  <c r="F407" i="1"/>
  <c r="F403" i="1"/>
  <c r="F399" i="1"/>
  <c r="F395" i="1"/>
  <c r="F391" i="1"/>
  <c r="F387" i="1"/>
  <c r="F383" i="1"/>
  <c r="F379" i="1"/>
  <c r="F375" i="1"/>
  <c r="F371" i="1"/>
  <c r="F367" i="1"/>
  <c r="F363" i="1"/>
  <c r="F359" i="1"/>
  <c r="F355" i="1"/>
  <c r="F351" i="1"/>
  <c r="F347" i="1"/>
  <c r="F418" i="1"/>
  <c r="F414" i="1"/>
  <c r="F410" i="1"/>
  <c r="F406" i="1"/>
  <c r="F402" i="1"/>
  <c r="F398" i="1"/>
  <c r="F394" i="1"/>
  <c r="F390" i="1"/>
  <c r="F386" i="1"/>
  <c r="F382" i="1"/>
  <c r="F378" i="1"/>
  <c r="F374" i="1"/>
  <c r="F370" i="1"/>
  <c r="F366" i="1"/>
  <c r="F362" i="1"/>
  <c r="F358" i="1"/>
  <c r="F354" i="1"/>
  <c r="F350" i="1"/>
  <c r="F346" i="1"/>
  <c r="F417" i="1"/>
  <c r="F413" i="1"/>
  <c r="F409" i="1"/>
  <c r="F405" i="1"/>
  <c r="F401" i="1"/>
  <c r="F397" i="1"/>
  <c r="F393" i="1"/>
  <c r="F389" i="1"/>
  <c r="F385" i="1"/>
  <c r="F381" i="1"/>
  <c r="F377" i="1"/>
  <c r="F373" i="1"/>
  <c r="F369" i="1"/>
  <c r="F365" i="1"/>
  <c r="F361" i="1"/>
  <c r="F357" i="1"/>
  <c r="F353" i="1"/>
  <c r="F349" i="1"/>
  <c r="F345" i="1"/>
  <c r="F344" i="1"/>
  <c r="F340" i="1"/>
  <c r="F336" i="1"/>
  <c r="F332" i="1"/>
  <c r="F328" i="1"/>
  <c r="F320" i="1"/>
  <c r="F316" i="1"/>
  <c r="F312" i="1"/>
  <c r="F308" i="1"/>
  <c r="F304" i="1"/>
  <c r="F300" i="1"/>
  <c r="F296" i="1"/>
  <c r="F288" i="1"/>
  <c r="F284" i="1"/>
  <c r="F280" i="1"/>
  <c r="F276" i="1"/>
  <c r="F272" i="1"/>
  <c r="F268" i="1"/>
  <c r="F264" i="1"/>
  <c r="F260" i="1"/>
  <c r="F256" i="1"/>
  <c r="F252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128" i="1"/>
  <c r="F124" i="1"/>
  <c r="F120" i="1"/>
  <c r="F116" i="1"/>
  <c r="F112" i="1"/>
  <c r="F108" i="1"/>
  <c r="F104" i="1"/>
  <c r="F100" i="1"/>
  <c r="F96" i="1"/>
  <c r="F92" i="1"/>
  <c r="F88" i="1"/>
  <c r="F84" i="1"/>
  <c r="F80" i="1"/>
  <c r="F76" i="1"/>
  <c r="F72" i="1"/>
  <c r="F68" i="1"/>
  <c r="F64" i="1"/>
  <c r="F60" i="1"/>
  <c r="F56" i="1"/>
  <c r="F53" i="1"/>
  <c r="F343" i="1"/>
  <c r="F339" i="1"/>
  <c r="F335" i="1"/>
  <c r="F331" i="1"/>
  <c r="F327" i="1"/>
  <c r="F323" i="1"/>
  <c r="F319" i="1"/>
  <c r="F315" i="1"/>
  <c r="F311" i="1"/>
  <c r="F307" i="1"/>
  <c r="F303" i="1"/>
  <c r="F295" i="1"/>
  <c r="F342" i="1"/>
  <c r="F334" i="1"/>
  <c r="F326" i="1"/>
  <c r="F321" i="1"/>
  <c r="F313" i="1"/>
  <c r="F305" i="1"/>
  <c r="F298" i="1"/>
  <c r="F291" i="1"/>
  <c r="F286" i="1"/>
  <c r="F281" i="1"/>
  <c r="F275" i="1"/>
  <c r="F270" i="1"/>
  <c r="F265" i="1"/>
  <c r="F259" i="1"/>
  <c r="F254" i="1"/>
  <c r="F249" i="1"/>
  <c r="F243" i="1"/>
  <c r="F238" i="1"/>
  <c r="F233" i="1"/>
  <c r="F227" i="1"/>
  <c r="F222" i="1"/>
  <c r="F217" i="1"/>
  <c r="F211" i="1"/>
  <c r="F206" i="1"/>
  <c r="F201" i="1"/>
  <c r="F195" i="1"/>
  <c r="F190" i="1"/>
  <c r="F185" i="1"/>
  <c r="F179" i="1"/>
  <c r="F174" i="1"/>
  <c r="F169" i="1"/>
  <c r="F163" i="1"/>
  <c r="F158" i="1"/>
  <c r="F153" i="1"/>
  <c r="F147" i="1"/>
  <c r="F142" i="1"/>
  <c r="F137" i="1"/>
  <c r="F131" i="1"/>
  <c r="F126" i="1"/>
  <c r="F121" i="1"/>
  <c r="F115" i="1"/>
  <c r="F110" i="1"/>
  <c r="F105" i="1"/>
  <c r="F99" i="1"/>
  <c r="F94" i="1"/>
  <c r="F89" i="1"/>
  <c r="F83" i="1"/>
  <c r="F78" i="1"/>
  <c r="F73" i="1"/>
  <c r="F67" i="1"/>
  <c r="F62" i="1"/>
  <c r="F57" i="1"/>
  <c r="F52" i="1"/>
  <c r="F341" i="1"/>
  <c r="F333" i="1"/>
  <c r="F325" i="1"/>
  <c r="F318" i="1"/>
  <c r="F310" i="1"/>
  <c r="F302" i="1"/>
  <c r="F297" i="1"/>
  <c r="F290" i="1"/>
  <c r="F285" i="1"/>
  <c r="F279" i="1"/>
  <c r="F274" i="1"/>
  <c r="F269" i="1"/>
  <c r="F263" i="1"/>
  <c r="F258" i="1"/>
  <c r="F253" i="1"/>
  <c r="F247" i="1"/>
  <c r="F242" i="1"/>
  <c r="F237" i="1"/>
  <c r="F231" i="1"/>
  <c r="F226" i="1"/>
  <c r="F221" i="1"/>
  <c r="F215" i="1"/>
  <c r="F210" i="1"/>
  <c r="F205" i="1"/>
  <c r="F199" i="1"/>
  <c r="F194" i="1"/>
  <c r="F189" i="1"/>
  <c r="F183" i="1"/>
  <c r="F178" i="1"/>
  <c r="F173" i="1"/>
  <c r="F167" i="1"/>
  <c r="F162" i="1"/>
  <c r="F157" i="1"/>
  <c r="F151" i="1"/>
  <c r="F146" i="1"/>
  <c r="F141" i="1"/>
  <c r="F135" i="1"/>
  <c r="F130" i="1"/>
  <c r="F125" i="1"/>
  <c r="F119" i="1"/>
  <c r="F114" i="1"/>
  <c r="F109" i="1"/>
  <c r="F103" i="1"/>
  <c r="F98" i="1"/>
  <c r="F93" i="1"/>
  <c r="F87" i="1"/>
  <c r="F82" i="1"/>
  <c r="F77" i="1"/>
  <c r="F71" i="1"/>
  <c r="F66" i="1"/>
  <c r="F61" i="1"/>
  <c r="F55" i="1"/>
  <c r="F51" i="1"/>
  <c r="F338" i="1"/>
  <c r="F330" i="1"/>
  <c r="F317" i="1"/>
  <c r="F309" i="1"/>
  <c r="F301" i="1"/>
  <c r="F294" i="1"/>
  <c r="F289" i="1"/>
  <c r="F283" i="1"/>
  <c r="F278" i="1"/>
  <c r="F273" i="1"/>
  <c r="F267" i="1"/>
  <c r="F262" i="1"/>
  <c r="F257" i="1"/>
  <c r="F251" i="1"/>
  <c r="F246" i="1"/>
  <c r="F241" i="1"/>
  <c r="F235" i="1"/>
  <c r="F230" i="1"/>
  <c r="F225" i="1"/>
  <c r="F219" i="1"/>
  <c r="F214" i="1"/>
  <c r="F209" i="1"/>
  <c r="F203" i="1"/>
  <c r="F198" i="1"/>
  <c r="F193" i="1"/>
  <c r="F187" i="1"/>
  <c r="F182" i="1"/>
  <c r="F177" i="1"/>
  <c r="F171" i="1"/>
  <c r="F166" i="1"/>
  <c r="F161" i="1"/>
  <c r="F155" i="1"/>
  <c r="F150" i="1"/>
  <c r="F145" i="1"/>
  <c r="F139" i="1"/>
  <c r="F134" i="1"/>
  <c r="F129" i="1"/>
  <c r="F123" i="1"/>
  <c r="F118" i="1"/>
  <c r="F113" i="1"/>
  <c r="F107" i="1"/>
  <c r="F102" i="1"/>
  <c r="F97" i="1"/>
  <c r="F91" i="1"/>
  <c r="F86" i="1"/>
  <c r="F81" i="1"/>
  <c r="F75" i="1"/>
  <c r="F70" i="1"/>
  <c r="F65" i="1"/>
  <c r="F59" i="1"/>
  <c r="F337" i="1"/>
  <c r="F329" i="1"/>
  <c r="F322" i="1"/>
  <c r="F314" i="1"/>
  <c r="F306" i="1"/>
  <c r="F293" i="1"/>
  <c r="F287" i="1"/>
  <c r="F282" i="1"/>
  <c r="F277" i="1"/>
  <c r="F271" i="1"/>
  <c r="F266" i="1"/>
  <c r="F261" i="1"/>
  <c r="F255" i="1"/>
  <c r="F239" i="1"/>
  <c r="F218" i="1"/>
  <c r="F197" i="1"/>
  <c r="F175" i="1"/>
  <c r="F154" i="1"/>
  <c r="F133" i="1"/>
  <c r="F111" i="1"/>
  <c r="F90" i="1"/>
  <c r="F69" i="1"/>
  <c r="F54" i="1"/>
  <c r="F234" i="1"/>
  <c r="F213" i="1"/>
  <c r="F191" i="1"/>
  <c r="F170" i="1"/>
  <c r="F149" i="1"/>
  <c r="F127" i="1"/>
  <c r="F106" i="1"/>
  <c r="F85" i="1"/>
  <c r="F63" i="1"/>
  <c r="F250" i="1"/>
  <c r="F229" i="1"/>
  <c r="F207" i="1"/>
  <c r="F186" i="1"/>
  <c r="F165" i="1"/>
  <c r="F143" i="1"/>
  <c r="F122" i="1"/>
  <c r="F101" i="1"/>
  <c r="F79" i="1"/>
  <c r="F58" i="1"/>
  <c r="F245" i="1"/>
  <c r="F223" i="1"/>
  <c r="F202" i="1"/>
  <c r="F181" i="1"/>
  <c r="F159" i="1"/>
  <c r="F138" i="1"/>
  <c r="F117" i="1"/>
  <c r="F95" i="1"/>
  <c r="F74" i="1"/>
  <c r="F292" i="1"/>
  <c r="F50" i="1"/>
  <c r="F49" i="1"/>
  <c r="F48" i="1"/>
  <c r="F44" i="1"/>
  <c r="F47" i="1"/>
  <c r="F46" i="1"/>
  <c r="F45" i="1"/>
  <c r="F43" i="1"/>
  <c r="F42" i="1"/>
  <c r="F41" i="1"/>
  <c r="F40" i="1"/>
  <c r="F39" i="1"/>
  <c r="F38" i="1"/>
  <c r="F34" i="1"/>
  <c r="F26" i="1"/>
  <c r="F22" i="1"/>
  <c r="F18" i="1"/>
  <c r="F14" i="1"/>
  <c r="F37" i="1"/>
  <c r="F29" i="1"/>
  <c r="F25" i="1"/>
  <c r="F21" i="1"/>
  <c r="F16" i="1"/>
  <c r="F13" i="1"/>
  <c r="F36" i="1"/>
  <c r="F32" i="1"/>
  <c r="F28" i="1"/>
  <c r="F20" i="1"/>
  <c r="F17" i="1"/>
  <c r="F35" i="1"/>
  <c r="F31" i="1"/>
  <c r="F27" i="1"/>
  <c r="F23" i="1"/>
  <c r="F19" i="1"/>
  <c r="F15" i="1"/>
  <c r="F33" i="1"/>
  <c r="F24" i="1"/>
  <c r="F12" i="1"/>
  <c r="F11" i="1"/>
  <c r="F10" i="1"/>
</calcChain>
</file>

<file path=xl/sharedStrings.xml><?xml version="1.0" encoding="utf-8"?>
<sst xmlns="http://schemas.openxmlformats.org/spreadsheetml/2006/main" count="417" uniqueCount="411">
  <si>
    <t>GOBIERNO DEL ESTADO DE MICHOACAN DE OCAMPO</t>
  </si>
  <si>
    <t>(Pesos)</t>
  </si>
  <si>
    <t xml:space="preserve"> INGRESO  DEVENGADO</t>
  </si>
  <si>
    <t>INGRESOS Y OTROS BENEFICIOS</t>
  </si>
  <si>
    <t>INGRESOS DE GESTIÓN</t>
  </si>
  <si>
    <t>IMPUESTOS</t>
  </si>
  <si>
    <t>IMPUESTOS SOBRE LOS INGRESOS</t>
  </si>
  <si>
    <t>IMPUESTO SOBRE LOTERIAS, RIFAS, SORTEOS Y CONCURSOS.</t>
  </si>
  <si>
    <t>IMPUESTOS SOBRE LA PRODUCCION, EL CONSUMO Y LAS TRANSACCIONES.</t>
  </si>
  <si>
    <t>IMPUESTO SOBRE ENAJENACION DE VEHICULOS DE MOTOR USADOS.</t>
  </si>
  <si>
    <t>IMPUESTO SOBRE SERVICIOS DE HOSPEDAJE.</t>
  </si>
  <si>
    <t>IMPTO SOBRE SERV HOSPEDAJE (EJERCICIOS ANTERIORES 2%)</t>
  </si>
  <si>
    <t>VTA FINAL BEBIDAS  CONTENIDO ALCOHÓLICO</t>
  </si>
  <si>
    <t>IMP EROGACIÓN EN JUEGOS CON APUESTAS</t>
  </si>
  <si>
    <t>IMP PREMIOS GENERADOS  JUEGOS APUESTAS</t>
  </si>
  <si>
    <t>IMPUESTOS SOBRE NOMINA Y ASIMILABLES.</t>
  </si>
  <si>
    <t>IMPUESTO SOBRE EROGACIONES POR REMUNERACION AL TRABAJO PERSONAL, PRESTADO BAJO LA DIRECCION Y DEPENDENCIA DE UN PATRON.</t>
  </si>
  <si>
    <t>IMPUESTO SOBRE EROGACIONES POR REMUNERACION (EJERCICIOS ANTERIORES 2%)</t>
  </si>
  <si>
    <t>ACCESORIOS.</t>
  </si>
  <si>
    <t>RECARGOS.</t>
  </si>
  <si>
    <t>RECARGOS DE IMPTO S/ENAJEN DE VEHIC MOTOR USADOS</t>
  </si>
  <si>
    <t>RECARGOS IMPTO S/ SERVICIO DE HOSPEDAJE</t>
  </si>
  <si>
    <t>RECARGOS POR PRORROGA O PAGO EN PARCIALIDADES</t>
  </si>
  <si>
    <t>RECARGOS VTA FINAL BEBIDAS  CONTENIDO ALCOHÓLICO</t>
  </si>
  <si>
    <t>RECARG DEL IMP A LA EROGACI EN JUEGOS CON APUESTAS</t>
  </si>
  <si>
    <t>MULTAS DE IMPUESTOS ESTATALES</t>
  </si>
  <si>
    <t>MULTAS IMPTO S/ ENAJEN DE VEHICULOS MOTOR USADOS</t>
  </si>
  <si>
    <t>ACTUALIZACION DE IMPUESTOS ESTATALES</t>
  </si>
  <si>
    <t>ACT IMPTO S/ENAJENACION DE VEHIC DE MOTOR USADOS</t>
  </si>
  <si>
    <t>ACT IMPTO S/SERVICIO DE HOSPEDAJE</t>
  </si>
  <si>
    <t>ACTUALIZACION VTA FINAL BEBID CONTENIDO ALCOHÓLICO</t>
  </si>
  <si>
    <t>ACTUALIZACION DEL IMP A LA EROG JUEGOS CON APUESTA</t>
  </si>
  <si>
    <t>CONTRIBUCIONES DE MEJORAS</t>
  </si>
  <si>
    <t>DE APORTACION POR MEJORAS.</t>
  </si>
  <si>
    <t xml:space="preserve">APORTACION DE MUNICIPIOS </t>
  </si>
  <si>
    <t>APORT DE MPIOS PARA CONSTR DE REDES DE AGUA</t>
  </si>
  <si>
    <t>DERECHOS POR PRESTACION DE SERVICIOS.</t>
  </si>
  <si>
    <t>DERECHOS POR LA PRESTACION DE SERVICIOS ESTATALES</t>
  </si>
  <si>
    <t>SERVICIOS URBANISTICOS</t>
  </si>
  <si>
    <t>RECTIFICACION DE AUTORIZACIONES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</si>
  <si>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</si>
  <si>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</si>
  <si>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</si>
  <si>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</si>
  <si>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</si>
  <si>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</si>
  <si>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</si>
  <si>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SERVICIOS DE TRANSPORTE PUBLICO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</si>
  <si>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</si>
  <si>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</si>
  <si>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</si>
  <si>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</si>
  <si>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</si>
  <si>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</si>
  <si>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</si>
  <si>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</si>
  <si>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</si>
  <si>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TRANSFER DE CONCESIONES DE TRANS PÚB, POR SUCESIÓN</t>
  </si>
  <si>
    <t>CAMBIO DE MODALIDAD DE CONCESIONES DE TRANS PÚB</t>
  </si>
  <si>
    <t>CAMBIO DE ADSCRIPCIÓN CLASIFICACIÓN DE LOCALIDADES</t>
  </si>
  <si>
    <t>SERVICIOS DE TRANSPORTE PARTICULAR</t>
  </si>
  <si>
    <t>POR HOLOGRAMA DE CIRCULACION O REFRENDO DE CALCA</t>
  </si>
  <si>
    <t>REPOSICION DE TARJETA DE CIRCULACION</t>
  </si>
  <si>
    <t>PERMISOS DE CIRCULACION</t>
  </si>
  <si>
    <t>EXPED DE CERTIFICADO DE INTERES PARTICULAR</t>
  </si>
  <si>
    <t>REG DE BAJAS DE VEHÍCULOS AUTOMOTORES</t>
  </si>
  <si>
    <t>SERV DE GRUA</t>
  </si>
  <si>
    <t>PLACAS PARA PERSONAS CON DISCAPACIDAD 50%</t>
  </si>
  <si>
    <t>VALIDACION DE PAGOS PROVENGAN DE OTRA ENTIDAD</t>
  </si>
  <si>
    <t>VALIDACION DE PEDIMENTO DE IMPORTACION DE VEHÍC</t>
  </si>
  <si>
    <t>POR LA EXPEDICIÓN Y RENOVACIÓN DE LICENCIAS PARA CONDUCIR VEHÍCULOS AUTOMOTORES.</t>
  </si>
  <si>
    <t>LICENCIAS PARA CONDUCIR.</t>
  </si>
  <si>
    <t>PERMISOS PROVICIONALES PARA CONDUCIR</t>
  </si>
  <si>
    <t>POR SERVICIOS DE SEGURIDAD PRIVADA.</t>
  </si>
  <si>
    <t>POR ESTUDIO Y POR LA REVALIDACIÓN ANUAL</t>
  </si>
  <si>
    <t>POR EL ESTUDIO Y RECOM SOLICITUD CAMBIO MODALIDAD</t>
  </si>
  <si>
    <t>POR EL ESTUDIO DET LEGALIDAD PREST SERV SEG PRIV</t>
  </si>
  <si>
    <t>POR PRESTAR SERV DE LOCALIZACION SOBRE PERSONAS</t>
  </si>
  <si>
    <t>POR SERVICIOS DEL REGISTRO PÚBLICO DE LA PROPIEDAD RAÍZ Y DEL COMERCIO</t>
  </si>
  <si>
    <t>CANCELACION DE INSCRIP EN EL REG DEL COMERCIO</t>
  </si>
  <si>
    <t>INSCRIP EN EL REG DEL COMERCIO</t>
  </si>
  <si>
    <t>INSCRIP Y CANCELACION DE GRAVAMENES</t>
  </si>
  <si>
    <t>OTROS SERV DEL REG DE LA PROPIEDAD</t>
  </si>
  <si>
    <t>POR REG DE OTROS ACTOS DEL REG PÚB DE LA PROPIEDAD</t>
  </si>
  <si>
    <t>CERTIF Y COPIAS CON SERV A DOMICILIO URGENTES</t>
  </si>
  <si>
    <t>POR SERVICIOS DEL REGISTRO CIVIL, Y DEL  ARCHIVO DEL PODER EJECUTIVO.</t>
  </si>
  <si>
    <t>CELEBRACION ACTAS DE CONTRATOS MATRIMONIALES</t>
  </si>
  <si>
    <t>INSCRIPCIONES</t>
  </si>
  <si>
    <t>EXPED DE CERTIF, COPIAS CERTIF O CONSTANCIAS</t>
  </si>
  <si>
    <t>OTRAS TARIFAS</t>
  </si>
  <si>
    <t>EXPED DE CONST Y CERTIF EXTRAURGENTE</t>
  </si>
  <si>
    <t>POR CERTIF Y CONST DE DOC BAJO CUSTODIA DE LA DIR</t>
  </si>
  <si>
    <t>RECONOCIMIENTOS POR AVISO ADMTIVO DE OTRA ENT FEDE</t>
  </si>
  <si>
    <t>POR CADA AÑO ADICIONAL DE BÚSQUEDA</t>
  </si>
  <si>
    <t>EXPED DE OFICIO DE EXTEMPORANEIDAD</t>
  </si>
  <si>
    <t>COPIA CERTIFICADA APÉNDICES ACTOS DEL EDO CIVIL</t>
  </si>
  <si>
    <t>INSC DIVOR CEL NOT PUB (INS ANO ACT NAC Y MAT DIV)</t>
  </si>
  <si>
    <t>POR SERVICIOS DEL ARCHIVO GENERAL E NOTARIOS</t>
  </si>
  <si>
    <t>AVISO DE TESTAMENTO</t>
  </si>
  <si>
    <t>CERTIFICADO DE TESTAMENTO</t>
  </si>
  <si>
    <t>TESTIMONIOS DE ESCRITURAS</t>
  </si>
  <si>
    <t>COPIAS CERTIF (NOTARIAS)</t>
  </si>
  <si>
    <t>TESTAMENTO OLOGRAFO</t>
  </si>
  <si>
    <t>REPORTE DE BUSQUEDA EN EL REG NAC DE TESTAMENTOS</t>
  </si>
  <si>
    <t>POR HOJA DE PAPEL OFICIAL (FOLIOS)</t>
  </si>
  <si>
    <t>POR SERV QUE ESTABLECE LA LEY PREST SERV INMOBILIA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</si>
  <si>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</si>
  <si>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</si>
  <si>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</si>
  <si>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</si>
  <si>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POR CUALQUIER OTRA CERTIFICACIÓN O CONSTANCIAS</t>
  </si>
  <si>
    <t>REG ESTABLECIMIENTO EDUTIVO PARA EXPEDIR TÍTULOS</t>
  </si>
  <si>
    <t>REVALIDACIÓN TÍTULO PROF, DIPLOMA DE ESPECIALIDAD</t>
  </si>
  <si>
    <t>REGISTRO TÍTULO PROF, DIPLOMA DE ESPECIALIDAD</t>
  </si>
  <si>
    <t>EXPEDICIÓN DE AUTORIZACIÓN EJ DE UNA ESPECIALIDAD</t>
  </si>
  <si>
    <t>EN RELACIÓN CON ESTABLECIMIENTO EDUCATIVO</t>
  </si>
  <si>
    <t>EXPEDICIÓN DE DUPLICADO DE CÉDULA O DE AUTO ESPEC</t>
  </si>
  <si>
    <t>EXPEDICIÓN DE CÉDULA PROF CON EFECTOS DE PATENTE</t>
  </si>
  <si>
    <t>EXPEDICIÓN EJER TÍTULO PROF EN TRÁMITE O PASANTE</t>
  </si>
  <si>
    <t>CONSULTAS DE ARCHIVO</t>
  </si>
  <si>
    <t>CONSTANCIAS DE ANTECEDENTES PROFESIONALES</t>
  </si>
  <si>
    <t>RECONOCIMIENTO DE VALIDEZ OF ESTUDIOS DE TIPO SUP</t>
  </si>
  <si>
    <t>POR SOLICITUD, ESTUDIO Y RESOL PARA IMPARTIR EDUC</t>
  </si>
  <si>
    <t>POR SOLICITUD Y RESOL DE VALIDEZ OF NIV MEDIO SUP</t>
  </si>
  <si>
    <t>EXÁMENES PROFESIONALES O DE GRADO DE TIPO SUPERIO</t>
  </si>
  <si>
    <t>EXÁMENES A TÍTULO DE SUF DE EDU PRIMARIA</t>
  </si>
  <si>
    <t>EXÁMENES A TÍTULO DE SUF DE TIPO SUP</t>
  </si>
  <si>
    <t>EXÁMENES EXTRAORD MATERIA DE EDU SECU Y MEDIA SUP</t>
  </si>
  <si>
    <t>EXÁMENES EXTRAORDINARIOS POR MATERIA DE TIPO SUP</t>
  </si>
  <si>
    <t>OTORGAMIENTO DE DIPLOMA TITULO O GRADO DE TIPO SU</t>
  </si>
  <si>
    <t>EXPEDICIÓN DUPLICADO CERTIF DE ESTU DE TIPO SUP</t>
  </si>
  <si>
    <t>POR SOLICITUD DE REVALIDACIÓN DE ESTUD EDU BÁSICA</t>
  </si>
  <si>
    <t>POR SOLICITUD DE REVALIDACIÓN DE ESTUD EDU MED SU</t>
  </si>
  <si>
    <t>POR SOLICITUD DE REVALIDACIÓN DE ESTUD EDU SUP</t>
  </si>
  <si>
    <t>POR SOLICITUD DE EQUIVAL DE ESTUDIOS DE EDU BÁSIC</t>
  </si>
  <si>
    <t>POR SOLICITUD DE EQUIVAL DE ESTUD DE EDU MEDIA-SU</t>
  </si>
  <si>
    <t>POR SOLICITUD DE EQUIVAL DE ESTUD DE EDU SUP</t>
  </si>
  <si>
    <t>INSPECCIÓN ESTABL EDUCAT PARTIC ALUMNO EDU SECU</t>
  </si>
  <si>
    <t>INSPECCIÓN ESTABL EDUCAT PARTIC ALUMNO EDU PRIM</t>
  </si>
  <si>
    <t>CONSULTAS O CONSTANCIAS DE ARCHIVO</t>
  </si>
  <si>
    <t>DICTAMEN PSICOPEDAGÓGICO PARA CAMBIO DE CARRERA</t>
  </si>
  <si>
    <t>REGISTRO DE DIPLOMAS DE INST DE EDU SUP COL Y ASO</t>
  </si>
  <si>
    <t>POR AUTORIZACIÓN DE PROF RENOVACIÓN DE ESPECIALID</t>
  </si>
  <si>
    <t>POR OTROS SERV DE EDU CTROS ESTUD CAPACIT TRABAJO</t>
  </si>
  <si>
    <t>POR OTROS SERVICIOS DE EDU REGISTRO DE DIPLOMAS</t>
  </si>
  <si>
    <t>POR OTROS SERV DE EDU CONSTANCIA ESTUD DE NIV PRI</t>
  </si>
  <si>
    <t>POR OTROS SERV DE EDU COTEJO</t>
  </si>
  <si>
    <t>POR OTROS SERV DE EDU LEGALIZACIÓN</t>
  </si>
  <si>
    <t>POR LA VTA PAPELERÍA OF SRÍA DE EDU, EXP ACADÉMIC</t>
  </si>
  <si>
    <t>POR LA VTA PAPELERÍA OF SRÍA DE EDU,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</si>
  <si>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</si>
  <si>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</si>
  <si>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</si>
  <si>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</si>
  <si>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SERV DE EVAL DE PROG ESPECIF DE PROTECC CIVIL</t>
  </si>
  <si>
    <t>POR SERV DE REG CONSULTORES PROTECC CIVIL</t>
  </si>
  <si>
    <t>POR RENOV ANUAL DE REG CONSULTORES PROTECC CIVIL</t>
  </si>
  <si>
    <t>POR REG DE CAPACITADORES DE PROTECC CIVIL</t>
  </si>
  <si>
    <t>POR LA EXPEDICION DE DICTAMENES DE NO RIESGO</t>
  </si>
  <si>
    <t>POR EXPED DICTAMENES DE FACTIBILIDAD CONST GASOLIN</t>
  </si>
  <si>
    <t>POR EXPED DICTAMENES DE FACTIBILIDAD CONST FRACC</t>
  </si>
  <si>
    <t>POR RENOV DEL REG CAPACITADORES MAT PROTECC CIVIL</t>
  </si>
  <si>
    <t>POR LA EXPED DE CONSTANCIA DE CUMPLIMIENTO</t>
  </si>
  <si>
    <t>POR SERV DE CAPACIDAD EN MAT DE PROTECC CIVIL 4 HR</t>
  </si>
  <si>
    <t>POR SERV DE CAPACIDAD EN MAT DE PROTECC CIVIL 8 HR</t>
  </si>
  <si>
    <t>POR LA VISITA DE INSPECC Y VERIF AL ESTABLECIMIENT</t>
  </si>
  <si>
    <t>POR LA EVAL DE SIMULACRO A ESTABLECIMIENTOS</t>
  </si>
  <si>
    <t>POR SERV DE EVAL DE PROG DE PROTECC CIVIL</t>
  </si>
  <si>
    <t>SERVICIOS DE TRANSITO</t>
  </si>
  <si>
    <t>CERTIFICADO DE NO INFRACCIÓN</t>
  </si>
  <si>
    <t>PERMISO PARA CIRCULAR CON CARGA SOBRESALIENTE</t>
  </si>
  <si>
    <t>PERMISO PARA CIRCULAR CON ADITAMENTOS (POLARIZADO)</t>
  </si>
  <si>
    <t>APLICACIÓN DE EXAMEN DE MANEJO PARA CONDUCIR</t>
  </si>
  <si>
    <t>CERTIFICACIÓN DE CONVENIO DE HECHO DE TRÁNSITO</t>
  </si>
  <si>
    <t>SERVICIOS DE CATASTRO</t>
  </si>
  <si>
    <t>EXPED DE PLANOS CATASTRALES</t>
  </si>
  <si>
    <t>LEVANTAMIENTOS TOPOGRAFICOS</t>
  </si>
  <si>
    <t>DETERMINACION UBICACION FISICA DE LOS PREDIOS</t>
  </si>
  <si>
    <t>ELABORACION DE AVALUOS</t>
  </si>
  <si>
    <t>INSPECCIONES OCULARES DE PREDIOS</t>
  </si>
  <si>
    <t>REESTRUCTURACION DE CUENTAS CATASTRALES</t>
  </si>
  <si>
    <t>DESGLOSE DE PREDIOS Y VALUACION CORRESPONDIENTE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</si>
  <si>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</si>
  <si>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</si>
  <si>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</si>
  <si>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</si>
  <si>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</si>
  <si>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</si>
  <si>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</si>
  <si>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</si>
  <si>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</si>
  <si>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</si>
  <si>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</si>
  <si>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POR SERVICIOS OFICIALES DIVERSOS.</t>
  </si>
  <si>
    <t>CERTIF, REPOSICIONES Y REPRODUCCIONES</t>
  </si>
  <si>
    <t>OTROS SERV OFICIALES DIVERSOS</t>
  </si>
  <si>
    <t>DE COMUNICACIONES DE MENSAJERIA</t>
  </si>
  <si>
    <t>LEGALIZACION CERTIFICADOS ESTUDIO BOLETAS DE CALIF</t>
  </si>
  <si>
    <t>APOSTILLAS DE TITULOS PROFECCIONALES OTROS DOCUMEN</t>
  </si>
  <si>
    <t>APOSTILLAS DE CERTIFICADOS DE ESTUDIO Y OTROS DOCU</t>
  </si>
  <si>
    <t>OTRAS CLASES CERTIF A CARGO DE DIFERENTES DEPENDEN</t>
  </si>
  <si>
    <t>REPRODUCCION INFORM POR PARTE DEPENDENCAS COORD Y</t>
  </si>
  <si>
    <t>INSCRIPCION AL PADRON/CONTRATISTAS DE OBRA PUBLICA</t>
  </si>
  <si>
    <t>PERMISO P/ CONSTRUIR ACCESOS CAMINOS Y PUENTES EST</t>
  </si>
  <si>
    <t>PERMISO P/ INSTALAR ANUNCIOS Y SEÑALES PUBLICIT</t>
  </si>
  <si>
    <t>PERMISO P/ CONSTRUIR, MOD O AMP OBRAS ASENTADAS</t>
  </si>
  <si>
    <t>CONSTANCIA TITULO DE DOMINIO DELIM Y RECTIF DE MED</t>
  </si>
  <si>
    <t>REV DE PLANOS P/ PERMISO CONSTRUIR ACCESOS CAMINOS</t>
  </si>
  <si>
    <t>INSCRIPCION REGISTRO UNICO VEHICULOS EXTRANJEROS</t>
  </si>
  <si>
    <t>DIVERSOS DERECHOS</t>
  </si>
  <si>
    <t>DIVERSOS DERECHOS (EXAMENES DE CERTIFICACION ACRED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</si>
  <si>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</si>
  <si>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</si>
  <si>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</si>
  <si>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</si>
  <si>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</si>
  <si>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</si>
  <si>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</si>
  <si>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PERIODICO OFICIAL Y OTRAS</t>
  </si>
  <si>
    <t>OTROS PRODUCTOS</t>
  </si>
  <si>
    <t>RENDIMIENTOS E INT DE CAPITAL Y VALORES ESTATAL</t>
  </si>
  <si>
    <t>RENDIMIENTOS E INT DE CAPITAL Y VALORES FEDERAL</t>
  </si>
  <si>
    <t>APROVECHAMIENTOS</t>
  </si>
  <si>
    <t>MULTAS</t>
  </si>
  <si>
    <t>REINTEGROS</t>
  </si>
  <si>
    <t>REINTEGROS POR RESPONSABILIDADES.</t>
  </si>
  <si>
    <t>OTROS APROVECHAMIENTOS.</t>
  </si>
  <si>
    <t>RECUPERACION PRIMAS DE SEGURO SINIESTROS DE VEHIC</t>
  </si>
  <si>
    <t>ARRENDAMIENTO Y EXPLOTACION DE BIENES INMUEBLES</t>
  </si>
  <si>
    <t>RECUPERACION DE COSTOS DE BASES Y LICITACIONES</t>
  </si>
  <si>
    <t>CUOTAS DE RECUPERACION CTROS DE COMERCIALIZACION</t>
  </si>
  <si>
    <t>OTROS APROVECHAMIENTOS</t>
  </si>
  <si>
    <t>COPIA SIMPLE</t>
  </si>
  <si>
    <t>INGRESO POR VENTA DE BIENES Y SERVICIOS</t>
  </si>
  <si>
    <t>FOMENTO GANADERO (SRIA DESARR AGROPE)</t>
  </si>
  <si>
    <t>SUMINISTRO DE ENERGIA</t>
  </si>
  <si>
    <t>PARTICIPACIONES, APORTACIONES, CONVENIOS, INCENTIVOS</t>
  </si>
  <si>
    <t>PARTICIPACIONES Y APORTACIONES</t>
  </si>
  <si>
    <t>PARTICIPACIONES EN RECURSOS FEDERALES</t>
  </si>
  <si>
    <t>FONDO GENERAL DE PARTICIPACIONES.</t>
  </si>
  <si>
    <t>FONDO DE FOMENTO MUNICIPAL.</t>
  </si>
  <si>
    <t>PARTICIPACIÓN DEL 100% DEL IMPUESTO SOBRE LA RENTA PAGADO A LA SHCP, CONFORME A LO DISPUESTO POR EL ARTÍCULO 3-B DE LA LEY DE COORDINACIÓN FISCAL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</si>
  <si>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</si>
  <si>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</si>
  <si>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</si>
  <si>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</si>
  <si>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ESTABILIZACION DE LOS INGRESOS PARA LAS ENTIDADES FEDERARIVAS ( FEIEF)</t>
  </si>
  <si>
    <t>OTRAS PARTICIPACIONES</t>
  </si>
  <si>
    <t>DERECHOS DE PEAJE. (CAPUFE).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</si>
  <si>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</si>
  <si>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</si>
  <si>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</si>
  <si>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</si>
  <si>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</si>
  <si>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</si>
  <si>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</si>
  <si>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DE APORTACIONES MÚLTIPLES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</si>
  <si>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</si>
  <si>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</si>
  <si>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</si>
  <si>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</si>
  <si>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</si>
  <si>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</si>
  <si>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</si>
  <si>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</si>
  <si>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</si>
  <si>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</si>
  <si>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FEDERAL. (FORTAMUN)</t>
  </si>
  <si>
    <t>CONVENIOS</t>
  </si>
  <si>
    <t>TRANSFERENCIAS FEDERALES POR CONVENIO EN MATERIA DE EDUCACION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</si>
  <si>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</si>
  <si>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</si>
  <si>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</si>
  <si>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</si>
  <si>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</si>
  <si>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</si>
  <si>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</si>
  <si>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</si>
  <si>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</si>
  <si>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</si>
  <si>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</si>
  <si>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EXPANSIÓN DE LA EDUCACIÓN INICIAL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</si>
  <si>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</si>
  <si>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</si>
  <si>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</si>
  <si>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</si>
  <si>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TRANSFERENCIAS FEDERALES POR CONVENIO EN MATERIA DE SALUD</t>
  </si>
  <si>
    <t>INSABI, SERV DE SALUD, MEDICAMENTOS E INSUMOS 2020</t>
  </si>
  <si>
    <t>TRANSFERENCIAS FEDERALES POR CONVENIO EN MATERIA HIDRAULICA</t>
  </si>
  <si>
    <t>PROAGUA</t>
  </si>
  <si>
    <t>TRANSFERENCIAS FEDERALES POR CONVENIO EN  MATERIA DE ATENCION A GRUPOS VULNERABLES</t>
  </si>
  <si>
    <t>TRANSFERENCIAS FEDERALES POR CONVENIO EN DIVERSAS MATERIAS</t>
  </si>
  <si>
    <t xml:space="preserve">INCENTIVOS DERIVADOS DE LA COLABORACIÓN FISCAL </t>
  </si>
  <si>
    <t>INCENTIVOS POR LA ADMON ISR POR ENAJENACION DE INM</t>
  </si>
  <si>
    <t>ISR ENAJENACIÓN TERRENOS Y CONSTITUCION ART. 126</t>
  </si>
  <si>
    <t>INCENTIVOS POR LA ADMON MULTAS FEDERALES NO FISCAL</t>
  </si>
  <si>
    <t>INCENTIVOS POR LA ADMON ZONA FED MARITIMO TERRESTR</t>
  </si>
  <si>
    <t>INCENTIVOS POR COMPENSA REPECOS Y REG INTERMEDIOS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</si>
  <si>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</si>
  <si>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</si>
  <si>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</si>
  <si>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 CUMPL OBLIG ADUANERAS</t>
  </si>
  <si>
    <t>INCENTIVOS POR CREDITOS FISCALES DE LA FEDERACION</t>
  </si>
  <si>
    <t>OTROS INGRESOS Y BENEFICIOS VARIOS</t>
  </si>
  <si>
    <t>OTROS INGRESOS</t>
  </si>
  <si>
    <t>VIVEROS FRUTICOLAS (SRIA DESARR AGROPE)</t>
  </si>
  <si>
    <t>REDONDEO DE INGRESOS</t>
  </si>
  <si>
    <t>INGRESOS PROPIOS RECAUDADOS POR LAS DEPENDENCIAS</t>
  </si>
  <si>
    <t>ING PROPIOS SECRETARIA DE SEGURIDAD PUBLICA</t>
  </si>
  <si>
    <t>ING PROPIOS SECRETARIA DE CULTURA</t>
  </si>
  <si>
    <t>AERODROMO GENERAL LAZARO CARDENAS DEL RIO</t>
  </si>
  <si>
    <t>ACT IMPTO S/EROG X REMUN/TRAB PERS,PREST 3% NOMINA</t>
  </si>
  <si>
    <t>POR PRESTAR LOS SERVICIOS DE TRASLADO Y CUSTODIA DE BIENES Y VALORES.</t>
  </si>
  <si>
    <t>CERTIFICADOS Y CERTIFICACIONES (REGISTRO PUBLICO DE LA PROPIEDAD).</t>
  </si>
  <si>
    <t>INSCRIPCION DE DOCUMENTOS DE PROPIEDAD DE INMUEBLES.</t>
  </si>
  <si>
    <t>BUSQUEDA POR CERTIFICACIONES Y CONSTANCIAS DE OTROS DOCUMENTOS QUE LA DIRECCION TENGA BAJO SU CUSTODIA Y OTROS SERVICIOS PRESTADOS.</t>
  </si>
  <si>
    <t>POR LA INSCRIPCION DEL REGISTRO Y  ASENTAMIENTO DE ANOTACIONES MARGINALES AL REVERSO.</t>
  </si>
  <si>
    <t>EXPEDICION DE CERTIFICADOS, COPIAS CERTIFICADAS O CONSTANCIAS (URGENTES).</t>
  </si>
  <si>
    <t>LEVANTAMIENTO DE ACTAS DE RECONOCIMIENTO DE HIJOS, ANTE EL OFICIAL DEL REGISTRO CIVIL, DESPUES DE REGISTRADO EL NACIMIENTO.</t>
  </si>
  <si>
    <t>ORDEN DE INHUMACIÓN O CREMACIÓN DEL CADÁVER</t>
  </si>
  <si>
    <t>ORDEN DE TRASLADO DE CADÁVER</t>
  </si>
  <si>
    <t>REVALID LIC PARA PRESTAC SERV INMOBIL PROF (LIP)</t>
  </si>
  <si>
    <t>REGISTRO DE COLEGIO DE PROFESIONISTAS</t>
  </si>
  <si>
    <t>CAMBIO O AMPLIACIÓN DE DOMINIO O UN PLANTEL ADIC</t>
  </si>
  <si>
    <t>APLICACIÓN DE EXAMEN MÉDICO PARA LA OBTENCIÓN DE LICENCIA DE CONDUCIR.</t>
  </si>
  <si>
    <t>LEGALIZACION DE TITULOS ,PLANES DE ESTUDIO Y CERTIFICADOS.</t>
  </si>
  <si>
    <t>AUTORIZACION P/ CAMBIO LEYENDA O FIGURA EN ANUNCIO</t>
  </si>
  <si>
    <t>CALCOMANIAS U HOLOGRAMAS Y CERTIFICACIONES PARA VERIFICACION VEHICULAR DE EMISION DE CONTAMINANTES.</t>
  </si>
  <si>
    <t>MULTAS POR INFRACCIONES SEÑALADAS EN LA LEY DE TRÁNSITO Y VIALIDAD DEL ESTADO DE MICHOACÁN DE OCAMPO Y SU REGLAMENTO.</t>
  </si>
  <si>
    <t>MULTAS POR INFRACCIONES SEÑALADAS EN LA LEY DE COMUNICACIONES Y TRANSPORTES DEL ESTADO Y SU REGLAMENTO.</t>
  </si>
  <si>
    <t xml:space="preserve"> MULTAS POR INFRACCIONES A OTRAS DISPOSICIONES ESTATALES (FISCALES Y NO FISCALES) </t>
  </si>
  <si>
    <t>ARRENDAMIENTO DE BIENES MUEBLES.</t>
  </si>
  <si>
    <t xml:space="preserve">DONATIVOS, SUBSIDIOS E INDEMINIZACIONES </t>
  </si>
  <si>
    <t>FONDO DE COMPENSACION, DERIVADO DEL IMPUESTO ESPECIAL SOBRE PRODUCCION Y SERVICIOS A LA VENTA DE GASOLINA Y DIESEL.</t>
  </si>
  <si>
    <t>IMPUESTO ESPECIAL SOBRE PRODUCCION Y SERVICIOS SOBRE LA VENTA DE GASOLINAS Y DIESEL</t>
  </si>
  <si>
    <t>INCENTIVO POR MULTAS FISCALES FEDERALES</t>
  </si>
  <si>
    <t>ENDEUDAMIENTO INTERNO</t>
  </si>
  <si>
    <t>REFINANCIAMIENTO Y/O EMPRESTITO</t>
  </si>
  <si>
    <t>FONDO METROPOLITANO MORELIA</t>
  </si>
  <si>
    <t>C O N C E P T O</t>
  </si>
  <si>
    <t>MULTAS ADMINISTRATIVAS POR NO AISLAMIENTO COVID-19</t>
  </si>
  <si>
    <t>LEVANTAMIENTO DE ACTAS DE DEFUNCIÒN</t>
  </si>
  <si>
    <t xml:space="preserve"> POR LA EXPED DE CEDULAR DE ID A PERSONAL OPTIVO</t>
  </si>
  <si>
    <t>POR LA CONSULTA DE ANTECEDENTES POLICIALES</t>
  </si>
  <si>
    <t>INTEGRACIÓN DE EXPEDIENTE</t>
  </si>
  <si>
    <t xml:space="preserve"> CAMBIOS A PLAN Y PROG DE ESTUDIO DE TIPO SUPERIOR</t>
  </si>
  <si>
    <t xml:space="preserve"> EXPEDICIÓN DUPLICADO CERTIF EDU BÁSICA Y MEDIA SU</t>
  </si>
  <si>
    <t xml:space="preserve"> INSPECCIÓN ESTABL EDUCAT PARTIC POR ALUMNO EDU SU</t>
  </si>
  <si>
    <t xml:space="preserve"> INSPECCIÓN ESTABL EDUCAT PARTIC ALUMNO EDU MED SU</t>
  </si>
  <si>
    <t>APY FINA EXT NO REG GTO INHE EDU U080- QNA 01</t>
  </si>
  <si>
    <t>APY FINA EXT NO REG GTO INHE EDU U080- QNA 02</t>
  </si>
  <si>
    <t>APY FINA EXT NO REG GTO INHE EDU U080- QNA 03</t>
  </si>
  <si>
    <t>SUBSIDIO DE DERECHOS DEL REGISTRO CIVIL</t>
  </si>
  <si>
    <t>POR SERVICIOS DE TRÁMITE EXPEDICIÓN DE PASAPORTES</t>
  </si>
  <si>
    <t>RECUPERACIÓN DE COSTOS POR ADJUDICACIÓN DE CONTRATOS DE  ADQUISICIÓN DE BIENES Y SERVICIOS</t>
  </si>
  <si>
    <t xml:space="preserve">  DEL 1o. DE ENERO AL 31 DE MARZO DEL AÑO 2023</t>
  </si>
  <si>
    <t xml:space="preserve"> POR EL ESTUDIO DET LEGALIDAD INSCRIBIR ARMA </t>
  </si>
  <si>
    <t>LEVANTAMIENTO DE ACTAS DE REG DE NACIMIENTO</t>
  </si>
  <si>
    <t>ANEXION DE DATOS EDO CIVIL PERSONAS EN E XTRANJERO</t>
  </si>
  <si>
    <t>LEGALIZACIÓN DE FIRMAS</t>
  </si>
  <si>
    <t>SERVICIOS EN MATERIA DE REGISTRO Y EJERC ICIO PROFESIONAL G) ENMIENDAS AL REGISTRO PROFESIONAL: 1.- EN RELACIÓN CO N COLEGIOS D</t>
  </si>
  <si>
    <t>SERVICIOS EN MATERIA DE REGISTRO Y EJERC ICIO PROFESIONAL G) ENMIENDAS AL REGISTRO PROFESIONAL: 5.- EN RELACIÓN CO N FEDERACION</t>
  </si>
  <si>
    <t>EXÁMENES PROF SUP</t>
  </si>
  <si>
    <t>SUF DE EDU SECU</t>
  </si>
  <si>
    <t>OTORGAMIENTO DE DIPLOMA, TÍTULO O GRADO: 3.- DE CAPACITACIÓN PARA EL TRA BAJO INDUSTR</t>
  </si>
  <si>
    <t>EDU SECU Y MED SUP</t>
  </si>
  <si>
    <t>POR LA SOLICITUD DE ACREDITACIÓN Y CERTIFICACIÓN DE CONOCIMI ENTOS, POR CADA CERTIFIC</t>
  </si>
  <si>
    <t>REGISTRO DE ASOCIACIONES DE PROFESIONALE S.</t>
  </si>
  <si>
    <t>REGISTRO DE CONSEJO DE CERTIFICACIÓN</t>
  </si>
  <si>
    <t>REGISTRO DE CERTIFICACIÓN DE PROFESIONAL ES</t>
  </si>
  <si>
    <t>EGISTRO DE INSCRIPCIÓN DE INSTITUCIONES  EDUCATIVAS.</t>
  </si>
  <si>
    <t>CAMBIO DE CARRERA</t>
  </si>
  <si>
    <t>REG DE DIPLOMAS</t>
  </si>
  <si>
    <t>REGISTRO DE GRADOS ACADÉMICOS ADICIONALE S AL REGISTRO</t>
  </si>
  <si>
    <t>POR LA INSPECCION REALIZACION DE EVENTOS MASIVOS</t>
  </si>
  <si>
    <t>POR LA REALIZACION DE TRAMITES PARA OBTENCION REG</t>
  </si>
  <si>
    <t>ESTUDIO PARA DETERMINAR ASCENSO Y DESCENSO ESCOLAR</t>
  </si>
  <si>
    <t>PERMISO P/ CONSTRUIR PARADORES COMUNIC TERRESTRE</t>
  </si>
  <si>
    <t>INDEMNIZACIONES DE CHEQUES DEVUELTOS POR INSTITUCIONES BANCARIAS.</t>
  </si>
  <si>
    <t xml:space="preserve">FIANZAS EFECTIVAS A FAVOR DEL ERARIO </t>
  </si>
  <si>
    <t>INCENTIVOS POR ADMINISTRACIÓN DE IMPUESTOS MUNICIPALES COORDINADOS</t>
  </si>
  <si>
    <t>APROVECHAMIENTOS PATRIMONIALES</t>
  </si>
  <si>
    <t>ENAJENACIÓN DE BIENES MUEBLES E INMUEBLES.</t>
  </si>
  <si>
    <t>ENAJENACIÓN DE FERTILIZANTES, PASTO, SEMILLAS Y VIVEROS, Y ANÁLISIS DE SUELOS</t>
  </si>
  <si>
    <t>INCENTIVOS POR VIGILANCIA DEL CUMPLIMIENTO DE OBLGACIONES FISCALES. (IVA, ISR Y IEPS)</t>
  </si>
  <si>
    <t>INCENTIVOS POR ACTOS DE FISCALIZACIÓN CONCURRENTE IVA</t>
  </si>
  <si>
    <t>INCENTIVOS POR ACTOS DE FISCALIZACIÓN CONCURRENTE ISR</t>
  </si>
  <si>
    <t>INCENTIVOS POR ACTOS DE FISCALIZACIÓN CONCURRENTE IEPS</t>
  </si>
  <si>
    <t>DICTAMENES DE USO DEL SUELO</t>
  </si>
  <si>
    <t>PERMISO PARA SERV DE TRANSPORTE ESCOLAR Y EMPRESAS</t>
  </si>
  <si>
    <t>VALIDACION PAGO OTRA</t>
  </si>
  <si>
    <t>REFRENDO ANUAL DE CIRCULA PERSO DISCAPAC 50%</t>
  </si>
  <si>
    <t>POR AUTORIZACIÓN DE PROF AUTORIZACIÓN DE PRÁCTICO</t>
  </si>
  <si>
    <t>POR AUTORIZACIÓN DE PROF PRÁCTICAS PROFESIONALES</t>
  </si>
  <si>
    <t>POR AUTORIZACIÓN DE PROF RENOVACIÓN DE PRÁCTICAS</t>
  </si>
  <si>
    <t xml:space="preserve"> POR OTROS SERV DE EDU DUPLICADO CERTIF TERM DE ES</t>
  </si>
  <si>
    <t>ALMACENAJE</t>
  </si>
  <si>
    <t xml:space="preserve"> INSCRIPCION O REG DE PREDIOS IGNORADOS</t>
  </si>
  <si>
    <t>APOSTILLAS DE  PLANES DE ESTUDIOS</t>
  </si>
  <si>
    <t>CUOTA POR ADJUDICACION DIRECTA</t>
  </si>
  <si>
    <t xml:space="preserve">APORT MUNICIPIO TRASLADO DE MAQUINARIA SCOP </t>
  </si>
  <si>
    <t xml:space="preserve">REG VEHIC USADOS  PROCEDENCIA EXTRANJERA </t>
  </si>
  <si>
    <t>SECRETARIADO DE SEGURIDAD PÚBLICA SANCIÓN ADMINISTRATIVA MPIO MORELIA</t>
  </si>
  <si>
    <t>PLATAFORMA INFORMATICA CONCESIÓN AUTOS DE ALQUILER</t>
  </si>
  <si>
    <t>INGRESOS NO COMPRENDIDAS EN LAS FRACCIONES DE LA LEY DE INGRESOS CAUSADAS EN EJERCICIOS FISCALES ANTERIORES PENDIENTES DE LIQUIDACIÓN O PAGO</t>
  </si>
  <si>
    <t>IMPUESTOS  NO  COMPRENDIDOS  EN  LAS  FRACCIONES  DE  LA  LEY  DE INGRESOS CAUSADOS EN EJERCICIOS FISCALES ANTERIORES PENDIENTES DE LIQUIDACION O PAGO DE TENENCIA Y USO DE VEHICULOS.</t>
  </si>
  <si>
    <t>ACTUALIZACION ISTUV</t>
  </si>
  <si>
    <t>RECARGOS ISTUV</t>
  </si>
  <si>
    <t>PRODUCTOS NO COMPRENDIDOS EN FRACC DE LEY DE ING</t>
  </si>
  <si>
    <t>PORCENTAJE</t>
  </si>
  <si>
    <t>ESTADO ANALÍTICO DE LOS INGRESOS  DEVENGADOS  AL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</si>
</sst>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.00000"/>
    <numFmt numFmtId="167" formatCode="#,##0.00000000"/>
    <numFmt numFmtId="168" formatCode="#,##0.00000000_ ;\-#,##0.000000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43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top"/>
    </xf>
    <xf numFmtId="43" fontId="0" fillId="0" borderId="0" xfId="1" applyFont="1" applyFill="1" applyAlignment="1">
      <alignment vertical="top"/>
    </xf>
    <xf numFmtId="43" fontId="5" fillId="0" borderId="0" xfId="1" applyFont="1" applyFill="1" applyAlignment="1">
      <alignment vertical="top"/>
    </xf>
    <xf numFmtId="0" fontId="0" fillId="0" borderId="0" xfId="0" applyAlignment="1">
      <alignment horizontal="center" vertical="center"/>
    </xf>
    <xf numFmtId="164" fontId="5" fillId="3" borderId="2" xfId="1" applyNumberFormat="1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5" fontId="6" fillId="0" borderId="2" xfId="1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top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top"/>
    </xf>
    <xf numFmtId="164" fontId="5" fillId="0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165" fontId="8" fillId="5" borderId="2" xfId="1" applyNumberFormat="1" applyFont="1" applyFill="1" applyBorder="1" applyAlignment="1">
      <alignment vertical="center"/>
    </xf>
    <xf numFmtId="164" fontId="8" fillId="5" borderId="2" xfId="1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165" fontId="0" fillId="0" borderId="0" xfId="0" applyNumberFormat="1" applyFill="1" applyAlignment="1">
      <alignment vertical="top"/>
    </xf>
    <xf numFmtId="168" fontId="0" fillId="0" borderId="0" xfId="0" applyNumberFormat="1" applyFill="1" applyAlignment="1">
      <alignment vertical="top"/>
    </xf>
    <xf numFmtId="166" fontId="0" fillId="0" borderId="0" xfId="0" applyNumberFormat="1" applyFill="1" applyAlignment="1">
      <alignment vertical="top"/>
    </xf>
    <xf numFmtId="3" fontId="0" fillId="0" borderId="0" xfId="0" applyNumberFormat="1" applyFill="1" applyAlignment="1">
      <alignment vertical="top"/>
    </xf>
    <xf numFmtId="4" fontId="0" fillId="0" borderId="0" xfId="0" applyNumberFormat="1" applyFill="1" applyAlignment="1">
      <alignment vertical="top"/>
    </xf>
    <xf numFmtId="167" fontId="0" fillId="0" borderId="0" xfId="0" applyNumberFormat="1" applyFill="1" applyAlignment="1">
      <alignment vertical="top"/>
    </xf>
    <xf numFmtId="0" fontId="5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 applyBorder="1" applyAlignment="1">
      <alignment vertical="top"/>
    </xf>
    <xf numFmtId="0" fontId="5" fillId="3" borderId="2" xfId="0" applyFont="1" applyFill="1" applyBorder="1" applyAlignment="1">
      <alignment horizontal="left" vertical="center"/>
    </xf>
    <xf numFmtId="164" fontId="10" fillId="0" borderId="2" xfId="1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4" fontId="0" fillId="0" borderId="0" xfId="0" applyNumberFormat="1" applyFill="1" applyAlignment="1">
      <alignment horizontal="right" vertical="top"/>
    </xf>
    <xf numFmtId="0" fontId="10" fillId="3" borderId="2" xfId="0" applyFont="1" applyFill="1" applyBorder="1" applyAlignment="1">
      <alignment horizontal="left" vertical="center" wrapText="1"/>
    </xf>
    <xf numFmtId="165" fontId="10" fillId="0" borderId="2" xfId="1" applyNumberFormat="1" applyFont="1" applyFill="1" applyBorder="1" applyAlignment="1">
      <alignment vertical="center"/>
    </xf>
    <xf numFmtId="165" fontId="6" fillId="3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vertical="center"/>
    </xf>
    <xf numFmtId="43" fontId="0" fillId="6" borderId="0" xfId="1" applyFont="1" applyFill="1" applyAlignment="1">
      <alignment vertical="top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/>
    </xf>
  </cellXfs>
  <cellStyles count="3">
    <cellStyle name="Millares" xfId="1" builtinId="3"/>
    <cellStyle name="Millares 2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FFFF"/>
      <color rgb="FFC5ECFF"/>
      <color rgb="FF93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R419"/>
  <sheetViews>
    <sheetView showGridLines="0"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419" sqref="E419"/>
    </sheetView>
  </sheetViews>
  <sheetFormatPr baseColWidth="10" defaultRowHeight="14.4" x14ac:dyDescent="0.3"/>
  <cols>
    <col min="1" max="1" width="5.33203125" style="21" customWidth="1"/>
    <col min="2" max="2" width="1.88671875" style="1" customWidth="1"/>
    <col min="3" max="3" width="0.88671875" style="1" customWidth="1"/>
    <col min="4" max="4" width="56.109375" style="2" customWidth="1"/>
    <col min="5" max="5" width="27.33203125" style="2" customWidth="1"/>
    <col min="6" max="6" width="14.6640625" style="2" customWidth="1"/>
    <col min="7" max="7" width="1.109375" style="21" customWidth="1"/>
    <col min="8" max="8" width="18.88671875" style="21" bestFit="1" customWidth="1"/>
    <col min="9" max="9" width="21" style="21" customWidth="1"/>
    <col min="10" max="10" width="18.5546875" style="21" customWidth="1"/>
    <col min="11" max="11" width="23.33203125" style="21" customWidth="1"/>
    <col min="12" max="12" width="19.88671875" style="21" customWidth="1"/>
    <col min="13" max="18" width="11.44140625" style="21"/>
    <col min="19" max="246" width="11.44140625" style="1"/>
    <col min="247" max="247" width="11" style="1" customWidth="1"/>
    <col min="248" max="248" width="18.5546875" style="1" customWidth="1"/>
    <col min="249" max="249" width="4.44140625" style="1" customWidth="1"/>
    <col min="250" max="250" width="71.33203125" style="1" customWidth="1"/>
    <col min="251" max="251" width="19.109375" style="1" customWidth="1"/>
    <col min="252" max="252" width="20.109375" style="1" bestFit="1" customWidth="1"/>
    <col min="253" max="253" width="18.5546875" style="1" bestFit="1" customWidth="1"/>
    <col min="254" max="254" width="17" style="1" bestFit="1" customWidth="1"/>
    <col min="255" max="255" width="17.5546875" style="1" bestFit="1" customWidth="1"/>
    <col min="256" max="502" width="11.44140625" style="1"/>
    <col min="503" max="503" width="11" style="1" customWidth="1"/>
    <col min="504" max="504" width="18.5546875" style="1" customWidth="1"/>
    <col min="505" max="505" width="4.44140625" style="1" customWidth="1"/>
    <col min="506" max="506" width="71.33203125" style="1" customWidth="1"/>
    <col min="507" max="507" width="19.109375" style="1" customWidth="1"/>
    <col min="508" max="508" width="20.109375" style="1" bestFit="1" customWidth="1"/>
    <col min="509" max="509" width="18.5546875" style="1" bestFit="1" customWidth="1"/>
    <col min="510" max="510" width="17" style="1" bestFit="1" customWidth="1"/>
    <col min="511" max="511" width="17.5546875" style="1" bestFit="1" customWidth="1"/>
    <col min="512" max="758" width="11.44140625" style="1"/>
    <col min="759" max="759" width="11" style="1" customWidth="1"/>
    <col min="760" max="760" width="18.5546875" style="1" customWidth="1"/>
    <col min="761" max="761" width="4.44140625" style="1" customWidth="1"/>
    <col min="762" max="762" width="71.33203125" style="1" customWidth="1"/>
    <col min="763" max="763" width="19.109375" style="1" customWidth="1"/>
    <col min="764" max="764" width="20.109375" style="1" bestFit="1" customWidth="1"/>
    <col min="765" max="765" width="18.5546875" style="1" bestFit="1" customWidth="1"/>
    <col min="766" max="766" width="17" style="1" bestFit="1" customWidth="1"/>
    <col min="767" max="767" width="17.5546875" style="1" bestFit="1" customWidth="1"/>
    <col min="768" max="1014" width="11.44140625" style="1"/>
    <col min="1015" max="1015" width="11" style="1" customWidth="1"/>
    <col min="1016" max="1016" width="18.5546875" style="1" customWidth="1"/>
    <col min="1017" max="1017" width="4.44140625" style="1" customWidth="1"/>
    <col min="1018" max="1018" width="71.33203125" style="1" customWidth="1"/>
    <col min="1019" max="1019" width="19.109375" style="1" customWidth="1"/>
    <col min="1020" max="1020" width="20.109375" style="1" bestFit="1" customWidth="1"/>
    <col min="1021" max="1021" width="18.5546875" style="1" bestFit="1" customWidth="1"/>
    <col min="1022" max="1022" width="17" style="1" bestFit="1" customWidth="1"/>
    <col min="1023" max="1023" width="17.5546875" style="1" bestFit="1" customWidth="1"/>
    <col min="1024" max="1270" width="11.44140625" style="1"/>
    <col min="1271" max="1271" width="11" style="1" customWidth="1"/>
    <col min="1272" max="1272" width="18.5546875" style="1" customWidth="1"/>
    <col min="1273" max="1273" width="4.44140625" style="1" customWidth="1"/>
    <col min="1274" max="1274" width="71.33203125" style="1" customWidth="1"/>
    <col min="1275" max="1275" width="19.109375" style="1" customWidth="1"/>
    <col min="1276" max="1276" width="20.109375" style="1" bestFit="1" customWidth="1"/>
    <col min="1277" max="1277" width="18.5546875" style="1" bestFit="1" customWidth="1"/>
    <col min="1278" max="1278" width="17" style="1" bestFit="1" customWidth="1"/>
    <col min="1279" max="1279" width="17.5546875" style="1" bestFit="1" customWidth="1"/>
    <col min="1280" max="1526" width="11.44140625" style="1"/>
    <col min="1527" max="1527" width="11" style="1" customWidth="1"/>
    <col min="1528" max="1528" width="18.5546875" style="1" customWidth="1"/>
    <col min="1529" max="1529" width="4.44140625" style="1" customWidth="1"/>
    <col min="1530" max="1530" width="71.33203125" style="1" customWidth="1"/>
    <col min="1531" max="1531" width="19.109375" style="1" customWidth="1"/>
    <col min="1532" max="1532" width="20.109375" style="1" bestFit="1" customWidth="1"/>
    <col min="1533" max="1533" width="18.5546875" style="1" bestFit="1" customWidth="1"/>
    <col min="1534" max="1534" width="17" style="1" bestFit="1" customWidth="1"/>
    <col min="1535" max="1535" width="17.5546875" style="1" bestFit="1" customWidth="1"/>
    <col min="1536" max="1782" width="11.44140625" style="1"/>
    <col min="1783" max="1783" width="11" style="1" customWidth="1"/>
    <col min="1784" max="1784" width="18.5546875" style="1" customWidth="1"/>
    <col min="1785" max="1785" width="4.44140625" style="1" customWidth="1"/>
    <col min="1786" max="1786" width="71.33203125" style="1" customWidth="1"/>
    <col min="1787" max="1787" width="19.109375" style="1" customWidth="1"/>
    <col min="1788" max="1788" width="20.109375" style="1" bestFit="1" customWidth="1"/>
    <col min="1789" max="1789" width="18.5546875" style="1" bestFit="1" customWidth="1"/>
    <col min="1790" max="1790" width="17" style="1" bestFit="1" customWidth="1"/>
    <col min="1791" max="1791" width="17.5546875" style="1" bestFit="1" customWidth="1"/>
    <col min="1792" max="2038" width="11.44140625" style="1"/>
    <col min="2039" max="2039" width="11" style="1" customWidth="1"/>
    <col min="2040" max="2040" width="18.5546875" style="1" customWidth="1"/>
    <col min="2041" max="2041" width="4.44140625" style="1" customWidth="1"/>
    <col min="2042" max="2042" width="71.33203125" style="1" customWidth="1"/>
    <col min="2043" max="2043" width="19.109375" style="1" customWidth="1"/>
    <col min="2044" max="2044" width="20.109375" style="1" bestFit="1" customWidth="1"/>
    <col min="2045" max="2045" width="18.5546875" style="1" bestFit="1" customWidth="1"/>
    <col min="2046" max="2046" width="17" style="1" bestFit="1" customWidth="1"/>
    <col min="2047" max="2047" width="17.5546875" style="1" bestFit="1" customWidth="1"/>
    <col min="2048" max="2294" width="11.44140625" style="1"/>
    <col min="2295" max="2295" width="11" style="1" customWidth="1"/>
    <col min="2296" max="2296" width="18.5546875" style="1" customWidth="1"/>
    <col min="2297" max="2297" width="4.44140625" style="1" customWidth="1"/>
    <col min="2298" max="2298" width="71.33203125" style="1" customWidth="1"/>
    <col min="2299" max="2299" width="19.109375" style="1" customWidth="1"/>
    <col min="2300" max="2300" width="20.109375" style="1" bestFit="1" customWidth="1"/>
    <col min="2301" max="2301" width="18.5546875" style="1" bestFit="1" customWidth="1"/>
    <col min="2302" max="2302" width="17" style="1" bestFit="1" customWidth="1"/>
    <col min="2303" max="2303" width="17.5546875" style="1" bestFit="1" customWidth="1"/>
    <col min="2304" max="2550" width="11.44140625" style="1"/>
    <col min="2551" max="2551" width="11" style="1" customWidth="1"/>
    <col min="2552" max="2552" width="18.5546875" style="1" customWidth="1"/>
    <col min="2553" max="2553" width="4.44140625" style="1" customWidth="1"/>
    <col min="2554" max="2554" width="71.33203125" style="1" customWidth="1"/>
    <col min="2555" max="2555" width="19.109375" style="1" customWidth="1"/>
    <col min="2556" max="2556" width="20.109375" style="1" bestFit="1" customWidth="1"/>
    <col min="2557" max="2557" width="18.5546875" style="1" bestFit="1" customWidth="1"/>
    <col min="2558" max="2558" width="17" style="1" bestFit="1" customWidth="1"/>
    <col min="2559" max="2559" width="17.5546875" style="1" bestFit="1" customWidth="1"/>
    <col min="2560" max="2806" width="11.44140625" style="1"/>
    <col min="2807" max="2807" width="11" style="1" customWidth="1"/>
    <col min="2808" max="2808" width="18.5546875" style="1" customWidth="1"/>
    <col min="2809" max="2809" width="4.44140625" style="1" customWidth="1"/>
    <col min="2810" max="2810" width="71.33203125" style="1" customWidth="1"/>
    <col min="2811" max="2811" width="19.109375" style="1" customWidth="1"/>
    <col min="2812" max="2812" width="20.109375" style="1" bestFit="1" customWidth="1"/>
    <col min="2813" max="2813" width="18.5546875" style="1" bestFit="1" customWidth="1"/>
    <col min="2814" max="2814" width="17" style="1" bestFit="1" customWidth="1"/>
    <col min="2815" max="2815" width="17.5546875" style="1" bestFit="1" customWidth="1"/>
    <col min="2816" max="3062" width="11.44140625" style="1"/>
    <col min="3063" max="3063" width="11" style="1" customWidth="1"/>
    <col min="3064" max="3064" width="18.5546875" style="1" customWidth="1"/>
    <col min="3065" max="3065" width="4.44140625" style="1" customWidth="1"/>
    <col min="3066" max="3066" width="71.33203125" style="1" customWidth="1"/>
    <col min="3067" max="3067" width="19.109375" style="1" customWidth="1"/>
    <col min="3068" max="3068" width="20.109375" style="1" bestFit="1" customWidth="1"/>
    <col min="3069" max="3069" width="18.5546875" style="1" bestFit="1" customWidth="1"/>
    <col min="3070" max="3070" width="17" style="1" bestFit="1" customWidth="1"/>
    <col min="3071" max="3071" width="17.5546875" style="1" bestFit="1" customWidth="1"/>
    <col min="3072" max="3318" width="11.44140625" style="1"/>
    <col min="3319" max="3319" width="11" style="1" customWidth="1"/>
    <col min="3320" max="3320" width="18.5546875" style="1" customWidth="1"/>
    <col min="3321" max="3321" width="4.44140625" style="1" customWidth="1"/>
    <col min="3322" max="3322" width="71.33203125" style="1" customWidth="1"/>
    <col min="3323" max="3323" width="19.109375" style="1" customWidth="1"/>
    <col min="3324" max="3324" width="20.109375" style="1" bestFit="1" customWidth="1"/>
    <col min="3325" max="3325" width="18.5546875" style="1" bestFit="1" customWidth="1"/>
    <col min="3326" max="3326" width="17" style="1" bestFit="1" customWidth="1"/>
    <col min="3327" max="3327" width="17.5546875" style="1" bestFit="1" customWidth="1"/>
    <col min="3328" max="3574" width="11.44140625" style="1"/>
    <col min="3575" max="3575" width="11" style="1" customWidth="1"/>
    <col min="3576" max="3576" width="18.5546875" style="1" customWidth="1"/>
    <col min="3577" max="3577" width="4.44140625" style="1" customWidth="1"/>
    <col min="3578" max="3578" width="71.33203125" style="1" customWidth="1"/>
    <col min="3579" max="3579" width="19.109375" style="1" customWidth="1"/>
    <col min="3580" max="3580" width="20.109375" style="1" bestFit="1" customWidth="1"/>
    <col min="3581" max="3581" width="18.5546875" style="1" bestFit="1" customWidth="1"/>
    <col min="3582" max="3582" width="17" style="1" bestFit="1" customWidth="1"/>
    <col min="3583" max="3583" width="17.5546875" style="1" bestFit="1" customWidth="1"/>
    <col min="3584" max="3830" width="11.44140625" style="1"/>
    <col min="3831" max="3831" width="11" style="1" customWidth="1"/>
    <col min="3832" max="3832" width="18.5546875" style="1" customWidth="1"/>
    <col min="3833" max="3833" width="4.44140625" style="1" customWidth="1"/>
    <col min="3834" max="3834" width="71.33203125" style="1" customWidth="1"/>
    <col min="3835" max="3835" width="19.109375" style="1" customWidth="1"/>
    <col min="3836" max="3836" width="20.109375" style="1" bestFit="1" customWidth="1"/>
    <col min="3837" max="3837" width="18.5546875" style="1" bestFit="1" customWidth="1"/>
    <col min="3838" max="3838" width="17" style="1" bestFit="1" customWidth="1"/>
    <col min="3839" max="3839" width="17.5546875" style="1" bestFit="1" customWidth="1"/>
    <col min="3840" max="4086" width="11.44140625" style="1"/>
    <col min="4087" max="4087" width="11" style="1" customWidth="1"/>
    <col min="4088" max="4088" width="18.5546875" style="1" customWidth="1"/>
    <col min="4089" max="4089" width="4.44140625" style="1" customWidth="1"/>
    <col min="4090" max="4090" width="71.33203125" style="1" customWidth="1"/>
    <col min="4091" max="4091" width="19.109375" style="1" customWidth="1"/>
    <col min="4092" max="4092" width="20.109375" style="1" bestFit="1" customWidth="1"/>
    <col min="4093" max="4093" width="18.5546875" style="1" bestFit="1" customWidth="1"/>
    <col min="4094" max="4094" width="17" style="1" bestFit="1" customWidth="1"/>
    <col min="4095" max="4095" width="17.5546875" style="1" bestFit="1" customWidth="1"/>
    <col min="4096" max="4342" width="11.44140625" style="1"/>
    <col min="4343" max="4343" width="11" style="1" customWidth="1"/>
    <col min="4344" max="4344" width="18.5546875" style="1" customWidth="1"/>
    <col min="4345" max="4345" width="4.44140625" style="1" customWidth="1"/>
    <col min="4346" max="4346" width="71.33203125" style="1" customWidth="1"/>
    <col min="4347" max="4347" width="19.109375" style="1" customWidth="1"/>
    <col min="4348" max="4348" width="20.109375" style="1" bestFit="1" customWidth="1"/>
    <col min="4349" max="4349" width="18.5546875" style="1" bestFit="1" customWidth="1"/>
    <col min="4350" max="4350" width="17" style="1" bestFit="1" customWidth="1"/>
    <col min="4351" max="4351" width="17.5546875" style="1" bestFit="1" customWidth="1"/>
    <col min="4352" max="4598" width="11.44140625" style="1"/>
    <col min="4599" max="4599" width="11" style="1" customWidth="1"/>
    <col min="4600" max="4600" width="18.5546875" style="1" customWidth="1"/>
    <col min="4601" max="4601" width="4.44140625" style="1" customWidth="1"/>
    <col min="4602" max="4602" width="71.33203125" style="1" customWidth="1"/>
    <col min="4603" max="4603" width="19.109375" style="1" customWidth="1"/>
    <col min="4604" max="4604" width="20.109375" style="1" bestFit="1" customWidth="1"/>
    <col min="4605" max="4605" width="18.5546875" style="1" bestFit="1" customWidth="1"/>
    <col min="4606" max="4606" width="17" style="1" bestFit="1" customWidth="1"/>
    <col min="4607" max="4607" width="17.5546875" style="1" bestFit="1" customWidth="1"/>
    <col min="4608" max="4854" width="11.44140625" style="1"/>
    <col min="4855" max="4855" width="11" style="1" customWidth="1"/>
    <col min="4856" max="4856" width="18.5546875" style="1" customWidth="1"/>
    <col min="4857" max="4857" width="4.44140625" style="1" customWidth="1"/>
    <col min="4858" max="4858" width="71.33203125" style="1" customWidth="1"/>
    <col min="4859" max="4859" width="19.109375" style="1" customWidth="1"/>
    <col min="4860" max="4860" width="20.109375" style="1" bestFit="1" customWidth="1"/>
    <col min="4861" max="4861" width="18.5546875" style="1" bestFit="1" customWidth="1"/>
    <col min="4862" max="4862" width="17" style="1" bestFit="1" customWidth="1"/>
    <col min="4863" max="4863" width="17.5546875" style="1" bestFit="1" customWidth="1"/>
    <col min="4864" max="5110" width="11.44140625" style="1"/>
    <col min="5111" max="5111" width="11" style="1" customWidth="1"/>
    <col min="5112" max="5112" width="18.5546875" style="1" customWidth="1"/>
    <col min="5113" max="5113" width="4.44140625" style="1" customWidth="1"/>
    <col min="5114" max="5114" width="71.33203125" style="1" customWidth="1"/>
    <col min="5115" max="5115" width="19.109375" style="1" customWidth="1"/>
    <col min="5116" max="5116" width="20.109375" style="1" bestFit="1" customWidth="1"/>
    <col min="5117" max="5117" width="18.5546875" style="1" bestFit="1" customWidth="1"/>
    <col min="5118" max="5118" width="17" style="1" bestFit="1" customWidth="1"/>
    <col min="5119" max="5119" width="17.5546875" style="1" bestFit="1" customWidth="1"/>
    <col min="5120" max="5366" width="11.44140625" style="1"/>
    <col min="5367" max="5367" width="11" style="1" customWidth="1"/>
    <col min="5368" max="5368" width="18.5546875" style="1" customWidth="1"/>
    <col min="5369" max="5369" width="4.44140625" style="1" customWidth="1"/>
    <col min="5370" max="5370" width="71.33203125" style="1" customWidth="1"/>
    <col min="5371" max="5371" width="19.109375" style="1" customWidth="1"/>
    <col min="5372" max="5372" width="20.109375" style="1" bestFit="1" customWidth="1"/>
    <col min="5373" max="5373" width="18.5546875" style="1" bestFit="1" customWidth="1"/>
    <col min="5374" max="5374" width="17" style="1" bestFit="1" customWidth="1"/>
    <col min="5375" max="5375" width="17.5546875" style="1" bestFit="1" customWidth="1"/>
    <col min="5376" max="5622" width="11.44140625" style="1"/>
    <col min="5623" max="5623" width="11" style="1" customWidth="1"/>
    <col min="5624" max="5624" width="18.5546875" style="1" customWidth="1"/>
    <col min="5625" max="5625" width="4.44140625" style="1" customWidth="1"/>
    <col min="5626" max="5626" width="71.33203125" style="1" customWidth="1"/>
    <col min="5627" max="5627" width="19.109375" style="1" customWidth="1"/>
    <col min="5628" max="5628" width="20.109375" style="1" bestFit="1" customWidth="1"/>
    <col min="5629" max="5629" width="18.5546875" style="1" bestFit="1" customWidth="1"/>
    <col min="5630" max="5630" width="17" style="1" bestFit="1" customWidth="1"/>
    <col min="5631" max="5631" width="17.5546875" style="1" bestFit="1" customWidth="1"/>
    <col min="5632" max="5878" width="11.44140625" style="1"/>
    <col min="5879" max="5879" width="11" style="1" customWidth="1"/>
    <col min="5880" max="5880" width="18.5546875" style="1" customWidth="1"/>
    <col min="5881" max="5881" width="4.44140625" style="1" customWidth="1"/>
    <col min="5882" max="5882" width="71.33203125" style="1" customWidth="1"/>
    <col min="5883" max="5883" width="19.109375" style="1" customWidth="1"/>
    <col min="5884" max="5884" width="20.109375" style="1" bestFit="1" customWidth="1"/>
    <col min="5885" max="5885" width="18.5546875" style="1" bestFit="1" customWidth="1"/>
    <col min="5886" max="5886" width="17" style="1" bestFit="1" customWidth="1"/>
    <col min="5887" max="5887" width="17.5546875" style="1" bestFit="1" customWidth="1"/>
    <col min="5888" max="6134" width="11.44140625" style="1"/>
    <col min="6135" max="6135" width="11" style="1" customWidth="1"/>
    <col min="6136" max="6136" width="18.5546875" style="1" customWidth="1"/>
    <col min="6137" max="6137" width="4.44140625" style="1" customWidth="1"/>
    <col min="6138" max="6138" width="71.33203125" style="1" customWidth="1"/>
    <col min="6139" max="6139" width="19.109375" style="1" customWidth="1"/>
    <col min="6140" max="6140" width="20.109375" style="1" bestFit="1" customWidth="1"/>
    <col min="6141" max="6141" width="18.5546875" style="1" bestFit="1" customWidth="1"/>
    <col min="6142" max="6142" width="17" style="1" bestFit="1" customWidth="1"/>
    <col min="6143" max="6143" width="17.5546875" style="1" bestFit="1" customWidth="1"/>
    <col min="6144" max="6390" width="11.44140625" style="1"/>
    <col min="6391" max="6391" width="11" style="1" customWidth="1"/>
    <col min="6392" max="6392" width="18.5546875" style="1" customWidth="1"/>
    <col min="6393" max="6393" width="4.44140625" style="1" customWidth="1"/>
    <col min="6394" max="6394" width="71.33203125" style="1" customWidth="1"/>
    <col min="6395" max="6395" width="19.109375" style="1" customWidth="1"/>
    <col min="6396" max="6396" width="20.109375" style="1" bestFit="1" customWidth="1"/>
    <col min="6397" max="6397" width="18.5546875" style="1" bestFit="1" customWidth="1"/>
    <col min="6398" max="6398" width="17" style="1" bestFit="1" customWidth="1"/>
    <col min="6399" max="6399" width="17.5546875" style="1" bestFit="1" customWidth="1"/>
    <col min="6400" max="6646" width="11.44140625" style="1"/>
    <col min="6647" max="6647" width="11" style="1" customWidth="1"/>
    <col min="6648" max="6648" width="18.5546875" style="1" customWidth="1"/>
    <col min="6649" max="6649" width="4.44140625" style="1" customWidth="1"/>
    <col min="6650" max="6650" width="71.33203125" style="1" customWidth="1"/>
    <col min="6651" max="6651" width="19.109375" style="1" customWidth="1"/>
    <col min="6652" max="6652" width="20.109375" style="1" bestFit="1" customWidth="1"/>
    <col min="6653" max="6653" width="18.5546875" style="1" bestFit="1" customWidth="1"/>
    <col min="6654" max="6654" width="17" style="1" bestFit="1" customWidth="1"/>
    <col min="6655" max="6655" width="17.5546875" style="1" bestFit="1" customWidth="1"/>
    <col min="6656" max="6902" width="11.44140625" style="1"/>
    <col min="6903" max="6903" width="11" style="1" customWidth="1"/>
    <col min="6904" max="6904" width="18.5546875" style="1" customWidth="1"/>
    <col min="6905" max="6905" width="4.44140625" style="1" customWidth="1"/>
    <col min="6906" max="6906" width="71.33203125" style="1" customWidth="1"/>
    <col min="6907" max="6907" width="19.109375" style="1" customWidth="1"/>
    <col min="6908" max="6908" width="20.109375" style="1" bestFit="1" customWidth="1"/>
    <col min="6909" max="6909" width="18.5546875" style="1" bestFit="1" customWidth="1"/>
    <col min="6910" max="6910" width="17" style="1" bestFit="1" customWidth="1"/>
    <col min="6911" max="6911" width="17.5546875" style="1" bestFit="1" customWidth="1"/>
    <col min="6912" max="7158" width="11.44140625" style="1"/>
    <col min="7159" max="7159" width="11" style="1" customWidth="1"/>
    <col min="7160" max="7160" width="18.5546875" style="1" customWidth="1"/>
    <col min="7161" max="7161" width="4.44140625" style="1" customWidth="1"/>
    <col min="7162" max="7162" width="71.33203125" style="1" customWidth="1"/>
    <col min="7163" max="7163" width="19.109375" style="1" customWidth="1"/>
    <col min="7164" max="7164" width="20.109375" style="1" bestFit="1" customWidth="1"/>
    <col min="7165" max="7165" width="18.5546875" style="1" bestFit="1" customWidth="1"/>
    <col min="7166" max="7166" width="17" style="1" bestFit="1" customWidth="1"/>
    <col min="7167" max="7167" width="17.5546875" style="1" bestFit="1" customWidth="1"/>
    <col min="7168" max="7414" width="11.44140625" style="1"/>
    <col min="7415" max="7415" width="11" style="1" customWidth="1"/>
    <col min="7416" max="7416" width="18.5546875" style="1" customWidth="1"/>
    <col min="7417" max="7417" width="4.44140625" style="1" customWidth="1"/>
    <col min="7418" max="7418" width="71.33203125" style="1" customWidth="1"/>
    <col min="7419" max="7419" width="19.109375" style="1" customWidth="1"/>
    <col min="7420" max="7420" width="20.109375" style="1" bestFit="1" customWidth="1"/>
    <col min="7421" max="7421" width="18.5546875" style="1" bestFit="1" customWidth="1"/>
    <col min="7422" max="7422" width="17" style="1" bestFit="1" customWidth="1"/>
    <col min="7423" max="7423" width="17.5546875" style="1" bestFit="1" customWidth="1"/>
    <col min="7424" max="7670" width="11.44140625" style="1"/>
    <col min="7671" max="7671" width="11" style="1" customWidth="1"/>
    <col min="7672" max="7672" width="18.5546875" style="1" customWidth="1"/>
    <col min="7673" max="7673" width="4.44140625" style="1" customWidth="1"/>
    <col min="7674" max="7674" width="71.33203125" style="1" customWidth="1"/>
    <col min="7675" max="7675" width="19.109375" style="1" customWidth="1"/>
    <col min="7676" max="7676" width="20.109375" style="1" bestFit="1" customWidth="1"/>
    <col min="7677" max="7677" width="18.5546875" style="1" bestFit="1" customWidth="1"/>
    <col min="7678" max="7678" width="17" style="1" bestFit="1" customWidth="1"/>
    <col min="7679" max="7679" width="17.5546875" style="1" bestFit="1" customWidth="1"/>
    <col min="7680" max="7926" width="11.44140625" style="1"/>
    <col min="7927" max="7927" width="11" style="1" customWidth="1"/>
    <col min="7928" max="7928" width="18.5546875" style="1" customWidth="1"/>
    <col min="7929" max="7929" width="4.44140625" style="1" customWidth="1"/>
    <col min="7930" max="7930" width="71.33203125" style="1" customWidth="1"/>
    <col min="7931" max="7931" width="19.109375" style="1" customWidth="1"/>
    <col min="7932" max="7932" width="20.109375" style="1" bestFit="1" customWidth="1"/>
    <col min="7933" max="7933" width="18.5546875" style="1" bestFit="1" customWidth="1"/>
    <col min="7934" max="7934" width="17" style="1" bestFit="1" customWidth="1"/>
    <col min="7935" max="7935" width="17.5546875" style="1" bestFit="1" customWidth="1"/>
    <col min="7936" max="8182" width="11.44140625" style="1"/>
    <col min="8183" max="8183" width="11" style="1" customWidth="1"/>
    <col min="8184" max="8184" width="18.5546875" style="1" customWidth="1"/>
    <col min="8185" max="8185" width="4.44140625" style="1" customWidth="1"/>
    <col min="8186" max="8186" width="71.33203125" style="1" customWidth="1"/>
    <col min="8187" max="8187" width="19.109375" style="1" customWidth="1"/>
    <col min="8188" max="8188" width="20.109375" style="1" bestFit="1" customWidth="1"/>
    <col min="8189" max="8189" width="18.5546875" style="1" bestFit="1" customWidth="1"/>
    <col min="8190" max="8190" width="17" style="1" bestFit="1" customWidth="1"/>
    <col min="8191" max="8191" width="17.5546875" style="1" bestFit="1" customWidth="1"/>
    <col min="8192" max="8438" width="11.44140625" style="1"/>
    <col min="8439" max="8439" width="11" style="1" customWidth="1"/>
    <col min="8440" max="8440" width="18.5546875" style="1" customWidth="1"/>
    <col min="8441" max="8441" width="4.44140625" style="1" customWidth="1"/>
    <col min="8442" max="8442" width="71.33203125" style="1" customWidth="1"/>
    <col min="8443" max="8443" width="19.109375" style="1" customWidth="1"/>
    <col min="8444" max="8444" width="20.109375" style="1" bestFit="1" customWidth="1"/>
    <col min="8445" max="8445" width="18.5546875" style="1" bestFit="1" customWidth="1"/>
    <col min="8446" max="8446" width="17" style="1" bestFit="1" customWidth="1"/>
    <col min="8447" max="8447" width="17.5546875" style="1" bestFit="1" customWidth="1"/>
    <col min="8448" max="8694" width="11.44140625" style="1"/>
    <col min="8695" max="8695" width="11" style="1" customWidth="1"/>
    <col min="8696" max="8696" width="18.5546875" style="1" customWidth="1"/>
    <col min="8697" max="8697" width="4.44140625" style="1" customWidth="1"/>
    <col min="8698" max="8698" width="71.33203125" style="1" customWidth="1"/>
    <col min="8699" max="8699" width="19.109375" style="1" customWidth="1"/>
    <col min="8700" max="8700" width="20.109375" style="1" bestFit="1" customWidth="1"/>
    <col min="8701" max="8701" width="18.5546875" style="1" bestFit="1" customWidth="1"/>
    <col min="8702" max="8702" width="17" style="1" bestFit="1" customWidth="1"/>
    <col min="8703" max="8703" width="17.5546875" style="1" bestFit="1" customWidth="1"/>
    <col min="8704" max="8950" width="11.44140625" style="1"/>
    <col min="8951" max="8951" width="11" style="1" customWidth="1"/>
    <col min="8952" max="8952" width="18.5546875" style="1" customWidth="1"/>
    <col min="8953" max="8953" width="4.44140625" style="1" customWidth="1"/>
    <col min="8954" max="8954" width="71.33203125" style="1" customWidth="1"/>
    <col min="8955" max="8955" width="19.109375" style="1" customWidth="1"/>
    <col min="8956" max="8956" width="20.109375" style="1" bestFit="1" customWidth="1"/>
    <col min="8957" max="8957" width="18.5546875" style="1" bestFit="1" customWidth="1"/>
    <col min="8958" max="8958" width="17" style="1" bestFit="1" customWidth="1"/>
    <col min="8959" max="8959" width="17.5546875" style="1" bestFit="1" customWidth="1"/>
    <col min="8960" max="9206" width="11.44140625" style="1"/>
    <col min="9207" max="9207" width="11" style="1" customWidth="1"/>
    <col min="9208" max="9208" width="18.5546875" style="1" customWidth="1"/>
    <col min="9209" max="9209" width="4.44140625" style="1" customWidth="1"/>
    <col min="9210" max="9210" width="71.33203125" style="1" customWidth="1"/>
    <col min="9211" max="9211" width="19.109375" style="1" customWidth="1"/>
    <col min="9212" max="9212" width="20.109375" style="1" bestFit="1" customWidth="1"/>
    <col min="9213" max="9213" width="18.5546875" style="1" bestFit="1" customWidth="1"/>
    <col min="9214" max="9214" width="17" style="1" bestFit="1" customWidth="1"/>
    <col min="9215" max="9215" width="17.5546875" style="1" bestFit="1" customWidth="1"/>
    <col min="9216" max="9462" width="11.44140625" style="1"/>
    <col min="9463" max="9463" width="11" style="1" customWidth="1"/>
    <col min="9464" max="9464" width="18.5546875" style="1" customWidth="1"/>
    <col min="9465" max="9465" width="4.44140625" style="1" customWidth="1"/>
    <col min="9466" max="9466" width="71.33203125" style="1" customWidth="1"/>
    <col min="9467" max="9467" width="19.109375" style="1" customWidth="1"/>
    <col min="9468" max="9468" width="20.109375" style="1" bestFit="1" customWidth="1"/>
    <col min="9469" max="9469" width="18.5546875" style="1" bestFit="1" customWidth="1"/>
    <col min="9470" max="9470" width="17" style="1" bestFit="1" customWidth="1"/>
    <col min="9471" max="9471" width="17.5546875" style="1" bestFit="1" customWidth="1"/>
    <col min="9472" max="9718" width="11.44140625" style="1"/>
    <col min="9719" max="9719" width="11" style="1" customWidth="1"/>
    <col min="9720" max="9720" width="18.5546875" style="1" customWidth="1"/>
    <col min="9721" max="9721" width="4.44140625" style="1" customWidth="1"/>
    <col min="9722" max="9722" width="71.33203125" style="1" customWidth="1"/>
    <col min="9723" max="9723" width="19.109375" style="1" customWidth="1"/>
    <col min="9724" max="9724" width="20.109375" style="1" bestFit="1" customWidth="1"/>
    <col min="9725" max="9725" width="18.5546875" style="1" bestFit="1" customWidth="1"/>
    <col min="9726" max="9726" width="17" style="1" bestFit="1" customWidth="1"/>
    <col min="9727" max="9727" width="17.5546875" style="1" bestFit="1" customWidth="1"/>
    <col min="9728" max="9974" width="11.44140625" style="1"/>
    <col min="9975" max="9975" width="11" style="1" customWidth="1"/>
    <col min="9976" max="9976" width="18.5546875" style="1" customWidth="1"/>
    <col min="9977" max="9977" width="4.44140625" style="1" customWidth="1"/>
    <col min="9978" max="9978" width="71.33203125" style="1" customWidth="1"/>
    <col min="9979" max="9979" width="19.109375" style="1" customWidth="1"/>
    <col min="9980" max="9980" width="20.109375" style="1" bestFit="1" customWidth="1"/>
    <col min="9981" max="9981" width="18.5546875" style="1" bestFit="1" customWidth="1"/>
    <col min="9982" max="9982" width="17" style="1" bestFit="1" customWidth="1"/>
    <col min="9983" max="9983" width="17.5546875" style="1" bestFit="1" customWidth="1"/>
    <col min="9984" max="10230" width="11.44140625" style="1"/>
    <col min="10231" max="10231" width="11" style="1" customWidth="1"/>
    <col min="10232" max="10232" width="18.5546875" style="1" customWidth="1"/>
    <col min="10233" max="10233" width="4.44140625" style="1" customWidth="1"/>
    <col min="10234" max="10234" width="71.33203125" style="1" customWidth="1"/>
    <col min="10235" max="10235" width="19.109375" style="1" customWidth="1"/>
    <col min="10236" max="10236" width="20.109375" style="1" bestFit="1" customWidth="1"/>
    <col min="10237" max="10237" width="18.5546875" style="1" bestFit="1" customWidth="1"/>
    <col min="10238" max="10238" width="17" style="1" bestFit="1" customWidth="1"/>
    <col min="10239" max="10239" width="17.5546875" style="1" bestFit="1" customWidth="1"/>
    <col min="10240" max="10486" width="11.44140625" style="1"/>
    <col min="10487" max="10487" width="11" style="1" customWidth="1"/>
    <col min="10488" max="10488" width="18.5546875" style="1" customWidth="1"/>
    <col min="10489" max="10489" width="4.44140625" style="1" customWidth="1"/>
    <col min="10490" max="10490" width="71.33203125" style="1" customWidth="1"/>
    <col min="10491" max="10491" width="19.109375" style="1" customWidth="1"/>
    <col min="10492" max="10492" width="20.109375" style="1" bestFit="1" customWidth="1"/>
    <col min="10493" max="10493" width="18.5546875" style="1" bestFit="1" customWidth="1"/>
    <col min="10494" max="10494" width="17" style="1" bestFit="1" customWidth="1"/>
    <col min="10495" max="10495" width="17.5546875" style="1" bestFit="1" customWidth="1"/>
    <col min="10496" max="10742" width="11.44140625" style="1"/>
    <col min="10743" max="10743" width="11" style="1" customWidth="1"/>
    <col min="10744" max="10744" width="18.5546875" style="1" customWidth="1"/>
    <col min="10745" max="10745" width="4.44140625" style="1" customWidth="1"/>
    <col min="10746" max="10746" width="71.33203125" style="1" customWidth="1"/>
    <col min="10747" max="10747" width="19.109375" style="1" customWidth="1"/>
    <col min="10748" max="10748" width="20.109375" style="1" bestFit="1" customWidth="1"/>
    <col min="10749" max="10749" width="18.5546875" style="1" bestFit="1" customWidth="1"/>
    <col min="10750" max="10750" width="17" style="1" bestFit="1" customWidth="1"/>
    <col min="10751" max="10751" width="17.5546875" style="1" bestFit="1" customWidth="1"/>
    <col min="10752" max="10998" width="11.44140625" style="1"/>
    <col min="10999" max="10999" width="11" style="1" customWidth="1"/>
    <col min="11000" max="11000" width="18.5546875" style="1" customWidth="1"/>
    <col min="11001" max="11001" width="4.44140625" style="1" customWidth="1"/>
    <col min="11002" max="11002" width="71.33203125" style="1" customWidth="1"/>
    <col min="11003" max="11003" width="19.109375" style="1" customWidth="1"/>
    <col min="11004" max="11004" width="20.109375" style="1" bestFit="1" customWidth="1"/>
    <col min="11005" max="11005" width="18.5546875" style="1" bestFit="1" customWidth="1"/>
    <col min="11006" max="11006" width="17" style="1" bestFit="1" customWidth="1"/>
    <col min="11007" max="11007" width="17.5546875" style="1" bestFit="1" customWidth="1"/>
    <col min="11008" max="11254" width="11.44140625" style="1"/>
    <col min="11255" max="11255" width="11" style="1" customWidth="1"/>
    <col min="11256" max="11256" width="18.5546875" style="1" customWidth="1"/>
    <col min="11257" max="11257" width="4.44140625" style="1" customWidth="1"/>
    <col min="11258" max="11258" width="71.33203125" style="1" customWidth="1"/>
    <col min="11259" max="11259" width="19.109375" style="1" customWidth="1"/>
    <col min="11260" max="11260" width="20.109375" style="1" bestFit="1" customWidth="1"/>
    <col min="11261" max="11261" width="18.5546875" style="1" bestFit="1" customWidth="1"/>
    <col min="11262" max="11262" width="17" style="1" bestFit="1" customWidth="1"/>
    <col min="11263" max="11263" width="17.5546875" style="1" bestFit="1" customWidth="1"/>
    <col min="11264" max="11510" width="11.44140625" style="1"/>
    <col min="11511" max="11511" width="11" style="1" customWidth="1"/>
    <col min="11512" max="11512" width="18.5546875" style="1" customWidth="1"/>
    <col min="11513" max="11513" width="4.44140625" style="1" customWidth="1"/>
    <col min="11514" max="11514" width="71.33203125" style="1" customWidth="1"/>
    <col min="11515" max="11515" width="19.109375" style="1" customWidth="1"/>
    <col min="11516" max="11516" width="20.109375" style="1" bestFit="1" customWidth="1"/>
    <col min="11517" max="11517" width="18.5546875" style="1" bestFit="1" customWidth="1"/>
    <col min="11518" max="11518" width="17" style="1" bestFit="1" customWidth="1"/>
    <col min="11519" max="11519" width="17.5546875" style="1" bestFit="1" customWidth="1"/>
    <col min="11520" max="11766" width="11.44140625" style="1"/>
    <col min="11767" max="11767" width="11" style="1" customWidth="1"/>
    <col min="11768" max="11768" width="18.5546875" style="1" customWidth="1"/>
    <col min="11769" max="11769" width="4.44140625" style="1" customWidth="1"/>
    <col min="11770" max="11770" width="71.33203125" style="1" customWidth="1"/>
    <col min="11771" max="11771" width="19.109375" style="1" customWidth="1"/>
    <col min="11772" max="11772" width="20.109375" style="1" bestFit="1" customWidth="1"/>
    <col min="11773" max="11773" width="18.5546875" style="1" bestFit="1" customWidth="1"/>
    <col min="11774" max="11774" width="17" style="1" bestFit="1" customWidth="1"/>
    <col min="11775" max="11775" width="17.5546875" style="1" bestFit="1" customWidth="1"/>
    <col min="11776" max="12022" width="11.44140625" style="1"/>
    <col min="12023" max="12023" width="11" style="1" customWidth="1"/>
    <col min="12024" max="12024" width="18.5546875" style="1" customWidth="1"/>
    <col min="12025" max="12025" width="4.44140625" style="1" customWidth="1"/>
    <col min="12026" max="12026" width="71.33203125" style="1" customWidth="1"/>
    <col min="12027" max="12027" width="19.109375" style="1" customWidth="1"/>
    <col min="12028" max="12028" width="20.109375" style="1" bestFit="1" customWidth="1"/>
    <col min="12029" max="12029" width="18.5546875" style="1" bestFit="1" customWidth="1"/>
    <col min="12030" max="12030" width="17" style="1" bestFit="1" customWidth="1"/>
    <col min="12031" max="12031" width="17.5546875" style="1" bestFit="1" customWidth="1"/>
    <col min="12032" max="12278" width="11.44140625" style="1"/>
    <col min="12279" max="12279" width="11" style="1" customWidth="1"/>
    <col min="12280" max="12280" width="18.5546875" style="1" customWidth="1"/>
    <col min="12281" max="12281" width="4.44140625" style="1" customWidth="1"/>
    <col min="12282" max="12282" width="71.33203125" style="1" customWidth="1"/>
    <col min="12283" max="12283" width="19.109375" style="1" customWidth="1"/>
    <col min="12284" max="12284" width="20.109375" style="1" bestFit="1" customWidth="1"/>
    <col min="12285" max="12285" width="18.5546875" style="1" bestFit="1" customWidth="1"/>
    <col min="12286" max="12286" width="17" style="1" bestFit="1" customWidth="1"/>
    <col min="12287" max="12287" width="17.5546875" style="1" bestFit="1" customWidth="1"/>
    <col min="12288" max="12534" width="11.44140625" style="1"/>
    <col min="12535" max="12535" width="11" style="1" customWidth="1"/>
    <col min="12536" max="12536" width="18.5546875" style="1" customWidth="1"/>
    <col min="12537" max="12537" width="4.44140625" style="1" customWidth="1"/>
    <col min="12538" max="12538" width="71.33203125" style="1" customWidth="1"/>
    <col min="12539" max="12539" width="19.109375" style="1" customWidth="1"/>
    <col min="12540" max="12540" width="20.109375" style="1" bestFit="1" customWidth="1"/>
    <col min="12541" max="12541" width="18.5546875" style="1" bestFit="1" customWidth="1"/>
    <col min="12542" max="12542" width="17" style="1" bestFit="1" customWidth="1"/>
    <col min="12543" max="12543" width="17.5546875" style="1" bestFit="1" customWidth="1"/>
    <col min="12544" max="12790" width="11.44140625" style="1"/>
    <col min="12791" max="12791" width="11" style="1" customWidth="1"/>
    <col min="12792" max="12792" width="18.5546875" style="1" customWidth="1"/>
    <col min="12793" max="12793" width="4.44140625" style="1" customWidth="1"/>
    <col min="12794" max="12794" width="71.33203125" style="1" customWidth="1"/>
    <col min="12795" max="12795" width="19.109375" style="1" customWidth="1"/>
    <col min="12796" max="12796" width="20.109375" style="1" bestFit="1" customWidth="1"/>
    <col min="12797" max="12797" width="18.5546875" style="1" bestFit="1" customWidth="1"/>
    <col min="12798" max="12798" width="17" style="1" bestFit="1" customWidth="1"/>
    <col min="12799" max="12799" width="17.5546875" style="1" bestFit="1" customWidth="1"/>
    <col min="12800" max="13046" width="11.44140625" style="1"/>
    <col min="13047" max="13047" width="11" style="1" customWidth="1"/>
    <col min="13048" max="13048" width="18.5546875" style="1" customWidth="1"/>
    <col min="13049" max="13049" width="4.44140625" style="1" customWidth="1"/>
    <col min="13050" max="13050" width="71.33203125" style="1" customWidth="1"/>
    <col min="13051" max="13051" width="19.109375" style="1" customWidth="1"/>
    <col min="13052" max="13052" width="20.109375" style="1" bestFit="1" customWidth="1"/>
    <col min="13053" max="13053" width="18.5546875" style="1" bestFit="1" customWidth="1"/>
    <col min="13054" max="13054" width="17" style="1" bestFit="1" customWidth="1"/>
    <col min="13055" max="13055" width="17.5546875" style="1" bestFit="1" customWidth="1"/>
    <col min="13056" max="13302" width="11.44140625" style="1"/>
    <col min="13303" max="13303" width="11" style="1" customWidth="1"/>
    <col min="13304" max="13304" width="18.5546875" style="1" customWidth="1"/>
    <col min="13305" max="13305" width="4.44140625" style="1" customWidth="1"/>
    <col min="13306" max="13306" width="71.33203125" style="1" customWidth="1"/>
    <col min="13307" max="13307" width="19.109375" style="1" customWidth="1"/>
    <col min="13308" max="13308" width="20.109375" style="1" bestFit="1" customWidth="1"/>
    <col min="13309" max="13309" width="18.5546875" style="1" bestFit="1" customWidth="1"/>
    <col min="13310" max="13310" width="17" style="1" bestFit="1" customWidth="1"/>
    <col min="13311" max="13311" width="17.5546875" style="1" bestFit="1" customWidth="1"/>
    <col min="13312" max="13558" width="11.44140625" style="1"/>
    <col min="13559" max="13559" width="11" style="1" customWidth="1"/>
    <col min="13560" max="13560" width="18.5546875" style="1" customWidth="1"/>
    <col min="13561" max="13561" width="4.44140625" style="1" customWidth="1"/>
    <col min="13562" max="13562" width="71.33203125" style="1" customWidth="1"/>
    <col min="13563" max="13563" width="19.109375" style="1" customWidth="1"/>
    <col min="13564" max="13564" width="20.109375" style="1" bestFit="1" customWidth="1"/>
    <col min="13565" max="13565" width="18.5546875" style="1" bestFit="1" customWidth="1"/>
    <col min="13566" max="13566" width="17" style="1" bestFit="1" customWidth="1"/>
    <col min="13567" max="13567" width="17.5546875" style="1" bestFit="1" customWidth="1"/>
    <col min="13568" max="13814" width="11.44140625" style="1"/>
    <col min="13815" max="13815" width="11" style="1" customWidth="1"/>
    <col min="13816" max="13816" width="18.5546875" style="1" customWidth="1"/>
    <col min="13817" max="13817" width="4.44140625" style="1" customWidth="1"/>
    <col min="13818" max="13818" width="71.33203125" style="1" customWidth="1"/>
    <col min="13819" max="13819" width="19.109375" style="1" customWidth="1"/>
    <col min="13820" max="13820" width="20.109375" style="1" bestFit="1" customWidth="1"/>
    <col min="13821" max="13821" width="18.5546875" style="1" bestFit="1" customWidth="1"/>
    <col min="13822" max="13822" width="17" style="1" bestFit="1" customWidth="1"/>
    <col min="13823" max="13823" width="17.5546875" style="1" bestFit="1" customWidth="1"/>
    <col min="13824" max="14070" width="11.44140625" style="1"/>
    <col min="14071" max="14071" width="11" style="1" customWidth="1"/>
    <col min="14072" max="14072" width="18.5546875" style="1" customWidth="1"/>
    <col min="14073" max="14073" width="4.44140625" style="1" customWidth="1"/>
    <col min="14074" max="14074" width="71.33203125" style="1" customWidth="1"/>
    <col min="14075" max="14075" width="19.109375" style="1" customWidth="1"/>
    <col min="14076" max="14076" width="20.109375" style="1" bestFit="1" customWidth="1"/>
    <col min="14077" max="14077" width="18.5546875" style="1" bestFit="1" customWidth="1"/>
    <col min="14078" max="14078" width="17" style="1" bestFit="1" customWidth="1"/>
    <col min="14079" max="14079" width="17.5546875" style="1" bestFit="1" customWidth="1"/>
    <col min="14080" max="14326" width="11.44140625" style="1"/>
    <col min="14327" max="14327" width="11" style="1" customWidth="1"/>
    <col min="14328" max="14328" width="18.5546875" style="1" customWidth="1"/>
    <col min="14329" max="14329" width="4.44140625" style="1" customWidth="1"/>
    <col min="14330" max="14330" width="71.33203125" style="1" customWidth="1"/>
    <col min="14331" max="14331" width="19.109375" style="1" customWidth="1"/>
    <col min="14332" max="14332" width="20.109375" style="1" bestFit="1" customWidth="1"/>
    <col min="14333" max="14333" width="18.5546875" style="1" bestFit="1" customWidth="1"/>
    <col min="14334" max="14334" width="17" style="1" bestFit="1" customWidth="1"/>
    <col min="14335" max="14335" width="17.5546875" style="1" bestFit="1" customWidth="1"/>
    <col min="14336" max="14582" width="11.44140625" style="1"/>
    <col min="14583" max="14583" width="11" style="1" customWidth="1"/>
    <col min="14584" max="14584" width="18.5546875" style="1" customWidth="1"/>
    <col min="14585" max="14585" width="4.44140625" style="1" customWidth="1"/>
    <col min="14586" max="14586" width="71.33203125" style="1" customWidth="1"/>
    <col min="14587" max="14587" width="19.109375" style="1" customWidth="1"/>
    <col min="14588" max="14588" width="20.109375" style="1" bestFit="1" customWidth="1"/>
    <col min="14589" max="14589" width="18.5546875" style="1" bestFit="1" customWidth="1"/>
    <col min="14590" max="14590" width="17" style="1" bestFit="1" customWidth="1"/>
    <col min="14591" max="14591" width="17.5546875" style="1" bestFit="1" customWidth="1"/>
    <col min="14592" max="14838" width="11.44140625" style="1"/>
    <col min="14839" max="14839" width="11" style="1" customWidth="1"/>
    <col min="14840" max="14840" width="18.5546875" style="1" customWidth="1"/>
    <col min="14841" max="14841" width="4.44140625" style="1" customWidth="1"/>
    <col min="14842" max="14842" width="71.33203125" style="1" customWidth="1"/>
    <col min="14843" max="14843" width="19.109375" style="1" customWidth="1"/>
    <col min="14844" max="14844" width="20.109375" style="1" bestFit="1" customWidth="1"/>
    <col min="14845" max="14845" width="18.5546875" style="1" bestFit="1" customWidth="1"/>
    <col min="14846" max="14846" width="17" style="1" bestFit="1" customWidth="1"/>
    <col min="14847" max="14847" width="17.5546875" style="1" bestFit="1" customWidth="1"/>
    <col min="14848" max="15094" width="11.44140625" style="1"/>
    <col min="15095" max="15095" width="11" style="1" customWidth="1"/>
    <col min="15096" max="15096" width="18.5546875" style="1" customWidth="1"/>
    <col min="15097" max="15097" width="4.44140625" style="1" customWidth="1"/>
    <col min="15098" max="15098" width="71.33203125" style="1" customWidth="1"/>
    <col min="15099" max="15099" width="19.109375" style="1" customWidth="1"/>
    <col min="15100" max="15100" width="20.109375" style="1" bestFit="1" customWidth="1"/>
    <col min="15101" max="15101" width="18.5546875" style="1" bestFit="1" customWidth="1"/>
    <col min="15102" max="15102" width="17" style="1" bestFit="1" customWidth="1"/>
    <col min="15103" max="15103" width="17.5546875" style="1" bestFit="1" customWidth="1"/>
    <col min="15104" max="15350" width="11.44140625" style="1"/>
    <col min="15351" max="15351" width="11" style="1" customWidth="1"/>
    <col min="15352" max="15352" width="18.5546875" style="1" customWidth="1"/>
    <col min="15353" max="15353" width="4.44140625" style="1" customWidth="1"/>
    <col min="15354" max="15354" width="71.33203125" style="1" customWidth="1"/>
    <col min="15355" max="15355" width="19.109375" style="1" customWidth="1"/>
    <col min="15356" max="15356" width="20.109375" style="1" bestFit="1" customWidth="1"/>
    <col min="15357" max="15357" width="18.5546875" style="1" bestFit="1" customWidth="1"/>
    <col min="15358" max="15358" width="17" style="1" bestFit="1" customWidth="1"/>
    <col min="15359" max="15359" width="17.5546875" style="1" bestFit="1" customWidth="1"/>
    <col min="15360" max="15606" width="11.44140625" style="1"/>
    <col min="15607" max="15607" width="11" style="1" customWidth="1"/>
    <col min="15608" max="15608" width="18.5546875" style="1" customWidth="1"/>
    <col min="15609" max="15609" width="4.44140625" style="1" customWidth="1"/>
    <col min="15610" max="15610" width="71.33203125" style="1" customWidth="1"/>
    <col min="15611" max="15611" width="19.109375" style="1" customWidth="1"/>
    <col min="15612" max="15612" width="20.109375" style="1" bestFit="1" customWidth="1"/>
    <col min="15613" max="15613" width="18.5546875" style="1" bestFit="1" customWidth="1"/>
    <col min="15614" max="15614" width="17" style="1" bestFit="1" customWidth="1"/>
    <col min="15615" max="15615" width="17.5546875" style="1" bestFit="1" customWidth="1"/>
    <col min="15616" max="15862" width="11.44140625" style="1"/>
    <col min="15863" max="15863" width="11" style="1" customWidth="1"/>
    <col min="15864" max="15864" width="18.5546875" style="1" customWidth="1"/>
    <col min="15865" max="15865" width="4.44140625" style="1" customWidth="1"/>
    <col min="15866" max="15866" width="71.33203125" style="1" customWidth="1"/>
    <col min="15867" max="15867" width="19.109375" style="1" customWidth="1"/>
    <col min="15868" max="15868" width="20.109375" style="1" bestFit="1" customWidth="1"/>
    <col min="15869" max="15869" width="18.5546875" style="1" bestFit="1" customWidth="1"/>
    <col min="15870" max="15870" width="17" style="1" bestFit="1" customWidth="1"/>
    <col min="15871" max="15871" width="17.5546875" style="1" bestFit="1" customWidth="1"/>
    <col min="15872" max="16118" width="11.44140625" style="1"/>
    <col min="16119" max="16119" width="11" style="1" customWidth="1"/>
    <col min="16120" max="16120" width="18.5546875" style="1" customWidth="1"/>
    <col min="16121" max="16121" width="4.44140625" style="1" customWidth="1"/>
    <col min="16122" max="16122" width="71.33203125" style="1" customWidth="1"/>
    <col min="16123" max="16123" width="19.109375" style="1" customWidth="1"/>
    <col min="16124" max="16124" width="20.109375" style="1" bestFit="1" customWidth="1"/>
    <col min="16125" max="16125" width="18.5546875" style="1" bestFit="1" customWidth="1"/>
    <col min="16126" max="16126" width="17" style="1" bestFit="1" customWidth="1"/>
    <col min="16127" max="16127" width="17.5546875" style="1" bestFit="1" customWidth="1"/>
    <col min="16128" max="16374" width="11.44140625" style="1"/>
    <col min="16375" max="16384" width="11.44140625" style="1" customWidth="1"/>
  </cols>
  <sheetData>
    <row r="2" spans="1:12" ht="15.6" x14ac:dyDescent="0.3">
      <c r="D2" s="47" t="s">
        <v>0</v>
      </c>
      <c r="E2" s="47"/>
      <c r="F2" s="47"/>
      <c r="H2" s="8"/>
      <c r="I2" s="8"/>
      <c r="J2" s="8"/>
    </row>
    <row r="3" spans="1:12" x14ac:dyDescent="0.25">
      <c r="D3" s="54" t="s">
        <v>410</v>
      </c>
      <c r="E3" s="54"/>
      <c r="F3" s="54"/>
      <c r="G3" s="54"/>
      <c r="I3" s="28"/>
    </row>
    <row r="4" spans="1:12" x14ac:dyDescent="0.3">
      <c r="D4" s="48" t="s">
        <v>355</v>
      </c>
      <c r="E4" s="48"/>
      <c r="F4" s="48"/>
      <c r="I4" s="8"/>
      <c r="J4" s="8"/>
      <c r="K4" s="8"/>
    </row>
    <row r="5" spans="1:12" x14ac:dyDescent="0.3">
      <c r="D5" s="49" t="s">
        <v>1</v>
      </c>
      <c r="E5" s="49"/>
      <c r="F5" s="49"/>
    </row>
    <row r="6" spans="1:12" x14ac:dyDescent="0.3">
      <c r="D6" s="3"/>
      <c r="E6" s="3"/>
    </row>
    <row r="7" spans="1:12" ht="14.4" customHeight="1" x14ac:dyDescent="0.3">
      <c r="D7" s="50" t="s">
        <v>339</v>
      </c>
      <c r="E7" s="52" t="s">
        <v>2</v>
      </c>
      <c r="F7" s="52" t="s">
        <v>409</v>
      </c>
      <c r="J7" s="8"/>
      <c r="K7" s="29"/>
    </row>
    <row r="8" spans="1:12" ht="51" customHeight="1" x14ac:dyDescent="0.3">
      <c r="D8" s="51"/>
      <c r="E8" s="53"/>
      <c r="F8" s="53"/>
      <c r="H8" s="30"/>
      <c r="J8" s="31"/>
      <c r="K8" s="32"/>
    </row>
    <row r="9" spans="1:12" x14ac:dyDescent="0.3">
      <c r="D9" s="23" t="s">
        <v>3</v>
      </c>
      <c r="E9" s="24">
        <f>E10+E330+E409+E417</f>
        <v>24627912283.840004</v>
      </c>
      <c r="F9" s="24">
        <v>100</v>
      </c>
      <c r="H9" s="27"/>
      <c r="I9" s="8"/>
      <c r="J9" s="27"/>
      <c r="L9" s="8"/>
    </row>
    <row r="10" spans="1:12" x14ac:dyDescent="0.3">
      <c r="B10" s="4"/>
      <c r="C10" s="4"/>
      <c r="D10" s="23" t="s">
        <v>4</v>
      </c>
      <c r="E10" s="24">
        <f>+E11+E43+E51+E292+E300+E325</f>
        <v>2103772867.9100001</v>
      </c>
      <c r="F10" s="24">
        <f>E10*F9/E9</f>
        <v>8.5422298230712155</v>
      </c>
      <c r="H10" s="27"/>
      <c r="I10" s="8"/>
      <c r="J10" s="27"/>
      <c r="K10" s="27"/>
      <c r="L10" s="8"/>
    </row>
    <row r="11" spans="1:12" x14ac:dyDescent="0.3">
      <c r="B11" s="4"/>
      <c r="C11" s="4"/>
      <c r="D11" s="23" t="s">
        <v>5</v>
      </c>
      <c r="E11" s="24">
        <f>E12+E14+E21+E24+E39</f>
        <v>709588431.80999994</v>
      </c>
      <c r="F11" s="24">
        <f>E11*F9/E9</f>
        <v>2.8812366376487692</v>
      </c>
      <c r="H11" s="27"/>
      <c r="I11" s="8"/>
      <c r="J11" s="27"/>
      <c r="K11" s="27"/>
      <c r="L11" s="8"/>
    </row>
    <row r="12" spans="1:12" x14ac:dyDescent="0.3">
      <c r="B12" s="4"/>
      <c r="C12" s="4"/>
      <c r="D12" s="23" t="s">
        <v>6</v>
      </c>
      <c r="E12" s="24">
        <f>SUM(E13)</f>
        <v>1164514.21</v>
      </c>
      <c r="F12" s="24">
        <f>E12*F9/E9</f>
        <v>4.7284325060882827E-3</v>
      </c>
      <c r="H12" s="27"/>
      <c r="I12" s="8"/>
      <c r="J12" s="27"/>
      <c r="K12" s="27"/>
      <c r="L12" s="8"/>
    </row>
    <row r="13" spans="1:12" ht="26.4" x14ac:dyDescent="0.3">
      <c r="A13" s="33"/>
      <c r="D13" s="13" t="s">
        <v>7</v>
      </c>
      <c r="E13" s="40">
        <v>1164514.21</v>
      </c>
      <c r="F13" s="11">
        <f>E13*F9/E9</f>
        <v>4.7284325060882827E-3</v>
      </c>
      <c r="H13" s="27"/>
      <c r="I13" s="8"/>
      <c r="J13" s="27"/>
      <c r="K13" s="27"/>
      <c r="L13" s="8"/>
    </row>
    <row r="14" spans="1:12" ht="26.4" x14ac:dyDescent="0.3">
      <c r="B14" s="4"/>
      <c r="C14" s="4"/>
      <c r="D14" s="23" t="s">
        <v>8</v>
      </c>
      <c r="E14" s="24">
        <f>E15+E16+E17+E18+E19+E20</f>
        <v>35328660.120000005</v>
      </c>
      <c r="F14" s="24">
        <f>E14*F9/E9</f>
        <v>0.14344967495755401</v>
      </c>
      <c r="H14" s="27"/>
      <c r="I14" s="8"/>
      <c r="J14" s="27"/>
      <c r="K14" s="27"/>
      <c r="L14" s="8"/>
    </row>
    <row r="15" spans="1:12" ht="26.4" x14ac:dyDescent="0.3">
      <c r="A15" s="33"/>
      <c r="D15" s="13" t="s">
        <v>9</v>
      </c>
      <c r="E15" s="15">
        <v>16432116.050000001</v>
      </c>
      <c r="F15" s="11">
        <f>E15*F9/E9</f>
        <v>6.6721514437024343E-2</v>
      </c>
      <c r="H15" s="27"/>
      <c r="I15" s="8"/>
      <c r="J15" s="27"/>
      <c r="K15" s="27"/>
      <c r="L15" s="8"/>
    </row>
    <row r="16" spans="1:12" x14ac:dyDescent="0.3">
      <c r="A16" s="33"/>
      <c r="D16" s="13" t="s">
        <v>10</v>
      </c>
      <c r="E16" s="15">
        <v>7725340.6299999999</v>
      </c>
      <c r="F16" s="11">
        <f>E16*F9/E9</f>
        <v>3.1368231870263337E-2</v>
      </c>
      <c r="H16" s="27"/>
      <c r="I16" s="8"/>
      <c r="J16" s="27"/>
      <c r="K16" s="27"/>
      <c r="L16" s="8"/>
    </row>
    <row r="17" spans="1:12" ht="26.4" x14ac:dyDescent="0.3">
      <c r="A17" s="33"/>
      <c r="D17" s="13" t="s">
        <v>11</v>
      </c>
      <c r="E17" s="15">
        <v>1734</v>
      </c>
      <c r="F17" s="11">
        <f>E17*F9/E9</f>
        <v>7.0407916839048989E-6</v>
      </c>
      <c r="H17" s="27"/>
      <c r="I17" s="8"/>
      <c r="J17" s="27"/>
      <c r="K17" s="27"/>
      <c r="L17" s="8"/>
    </row>
    <row r="18" spans="1:12" x14ac:dyDescent="0.3">
      <c r="A18" s="33"/>
      <c r="D18" s="13" t="s">
        <v>12</v>
      </c>
      <c r="E18" s="15">
        <v>7933562.3899999997</v>
      </c>
      <c r="F18" s="11">
        <f>E18*F9/E9</f>
        <v>3.2213702479384473E-2</v>
      </c>
      <c r="H18" s="27"/>
      <c r="I18" s="8"/>
      <c r="J18" s="27"/>
      <c r="K18" s="27"/>
      <c r="L18" s="8"/>
    </row>
    <row r="19" spans="1:12" x14ac:dyDescent="0.3">
      <c r="A19" s="33"/>
      <c r="D19" s="13" t="s">
        <v>13</v>
      </c>
      <c r="E19" s="15">
        <v>2940741.85</v>
      </c>
      <c r="F19" s="11">
        <f>E19*F9/E9</f>
        <v>1.1940686713951041E-2</v>
      </c>
      <c r="H19" s="27"/>
      <c r="I19" s="8"/>
      <c r="J19" s="27"/>
      <c r="K19" s="27"/>
      <c r="L19" s="8"/>
    </row>
    <row r="20" spans="1:12" x14ac:dyDescent="0.3">
      <c r="A20" s="33"/>
      <c r="D20" s="13" t="s">
        <v>14</v>
      </c>
      <c r="E20" s="15">
        <v>295165.2</v>
      </c>
      <c r="F20" s="11">
        <f>E20*F9/E9</f>
        <v>1.1984986652469008E-3</v>
      </c>
      <c r="H20" s="27"/>
      <c r="I20" s="8"/>
      <c r="J20" s="27"/>
      <c r="K20" s="27"/>
      <c r="L20" s="8"/>
    </row>
    <row r="21" spans="1:12" x14ac:dyDescent="0.3">
      <c r="B21" s="4"/>
      <c r="C21" s="4"/>
      <c r="D21" s="23" t="s">
        <v>15</v>
      </c>
      <c r="E21" s="24">
        <f>E22+E23</f>
        <v>632279487.92999995</v>
      </c>
      <c r="F21" s="24">
        <f>E21*F9/E9</f>
        <v>2.5673288122959579</v>
      </c>
      <c r="H21" s="27"/>
      <c r="I21" s="8"/>
      <c r="J21" s="27"/>
      <c r="K21" s="27"/>
      <c r="L21" s="8"/>
    </row>
    <row r="22" spans="1:12" ht="39.6" x14ac:dyDescent="0.3">
      <c r="A22" s="33"/>
      <c r="D22" s="13" t="s">
        <v>16</v>
      </c>
      <c r="E22" s="15">
        <v>630661060.92999995</v>
      </c>
      <c r="F22" s="11">
        <f>E22*F9/E9</f>
        <v>2.5607572970926089</v>
      </c>
      <c r="H22" s="27"/>
      <c r="I22" s="8"/>
      <c r="J22" s="27"/>
      <c r="K22" s="27"/>
      <c r="L22" s="8"/>
    </row>
    <row r="23" spans="1:12" ht="26.4" x14ac:dyDescent="0.3">
      <c r="A23" s="33"/>
      <c r="D23" s="13" t="s">
        <v>17</v>
      </c>
      <c r="E23" s="15">
        <v>1618427</v>
      </c>
      <c r="F23" s="11">
        <f>E23*F9/E9</f>
        <v>6.571515203348993E-3</v>
      </c>
      <c r="H23" s="27"/>
      <c r="I23" s="8"/>
      <c r="J23" s="27"/>
      <c r="K23" s="27"/>
      <c r="L23" s="8"/>
    </row>
    <row r="24" spans="1:12" x14ac:dyDescent="0.3">
      <c r="B24" s="4"/>
      <c r="C24" s="4"/>
      <c r="D24" s="23" t="s">
        <v>18</v>
      </c>
      <c r="E24" s="24">
        <f>SUM(E25+E31+E33)</f>
        <v>40811225.009999998</v>
      </c>
      <c r="F24" s="24">
        <f>E24*F9/E9</f>
        <v>0.16571126508672412</v>
      </c>
      <c r="H24" s="27"/>
      <c r="I24" s="8"/>
      <c r="J24" s="27"/>
      <c r="K24" s="27"/>
      <c r="L24" s="8"/>
    </row>
    <row r="25" spans="1:12" x14ac:dyDescent="0.3">
      <c r="B25" s="4"/>
      <c r="C25" s="5"/>
      <c r="D25" s="23" t="s">
        <v>19</v>
      </c>
      <c r="E25" s="24">
        <f>E26+E27+E28+E29+E30</f>
        <v>4467930.46</v>
      </c>
      <c r="F25" s="24">
        <f>E25*F9/E9</f>
        <v>1.8141734502326059E-2</v>
      </c>
      <c r="H25" s="27"/>
      <c r="I25" s="8"/>
      <c r="J25" s="27"/>
      <c r="K25" s="27"/>
      <c r="L25" s="8"/>
    </row>
    <row r="26" spans="1:12" x14ac:dyDescent="0.3">
      <c r="A26" s="33"/>
      <c r="C26" s="6"/>
      <c r="D26" s="13" t="s">
        <v>20</v>
      </c>
      <c r="E26" s="39">
        <v>300966.46999999997</v>
      </c>
      <c r="F26" s="11">
        <f>E26*F9/E9</f>
        <v>1.2220543362803996E-3</v>
      </c>
      <c r="H26" s="27"/>
      <c r="I26" s="8"/>
      <c r="J26" s="27"/>
      <c r="K26" s="27"/>
      <c r="L26" s="8"/>
    </row>
    <row r="27" spans="1:12" x14ac:dyDescent="0.3">
      <c r="A27" s="33"/>
      <c r="C27" s="6"/>
      <c r="D27" s="13" t="s">
        <v>21</v>
      </c>
      <c r="E27" s="39">
        <v>37008.04</v>
      </c>
      <c r="F27" s="11">
        <f>E27*F9/E9</f>
        <v>1.5026868527659738E-4</v>
      </c>
      <c r="H27" s="27"/>
      <c r="I27" s="8"/>
      <c r="J27" s="27"/>
      <c r="K27" s="27"/>
      <c r="L27" s="8"/>
    </row>
    <row r="28" spans="1:12" x14ac:dyDescent="0.3">
      <c r="A28" s="33"/>
      <c r="D28" s="13" t="s">
        <v>22</v>
      </c>
      <c r="E28" s="39">
        <v>4119511.95</v>
      </c>
      <c r="F28" s="11">
        <f>E28*F9/E9</f>
        <v>1.6727004313325751E-2</v>
      </c>
      <c r="H28" s="27"/>
      <c r="I28" s="8"/>
      <c r="J28" s="27"/>
      <c r="K28" s="27"/>
      <c r="L28" s="8"/>
    </row>
    <row r="29" spans="1:12" x14ac:dyDescent="0.3">
      <c r="A29" s="33"/>
      <c r="D29" s="13" t="s">
        <v>23</v>
      </c>
      <c r="E29" s="39">
        <v>225.51</v>
      </c>
      <c r="F29" s="11">
        <f>E29*F9/E9</f>
        <v>9.1566835792237236E-7</v>
      </c>
      <c r="H29" s="27"/>
      <c r="I29" s="8"/>
      <c r="J29" s="27"/>
      <c r="K29" s="27"/>
      <c r="L29" s="8"/>
    </row>
    <row r="30" spans="1:12" x14ac:dyDescent="0.3">
      <c r="A30" s="33"/>
      <c r="D30" s="13" t="s">
        <v>24</v>
      </c>
      <c r="E30" s="39">
        <v>10218.49</v>
      </c>
      <c r="F30" s="11">
        <f>E30*F9/9</f>
        <v>113538.77777777778</v>
      </c>
      <c r="H30" s="27"/>
      <c r="I30" s="8"/>
      <c r="J30" s="27"/>
      <c r="K30" s="27"/>
      <c r="L30" s="8"/>
    </row>
    <row r="31" spans="1:12" x14ac:dyDescent="0.3">
      <c r="A31" s="33"/>
      <c r="D31" s="23" t="s">
        <v>25</v>
      </c>
      <c r="E31" s="24">
        <f>+E32</f>
        <v>34711605.229999997</v>
      </c>
      <c r="F31" s="24">
        <f>E31*F9/E9</f>
        <v>0.14094416461267228</v>
      </c>
      <c r="H31" s="27"/>
      <c r="I31" s="8"/>
      <c r="J31" s="27"/>
      <c r="K31" s="27"/>
      <c r="L31" s="8"/>
    </row>
    <row r="32" spans="1:12" x14ac:dyDescent="0.3">
      <c r="D32" s="13" t="s">
        <v>26</v>
      </c>
      <c r="E32" s="15">
        <v>34711605.229999997</v>
      </c>
      <c r="F32" s="11">
        <f>E32*F9/E9</f>
        <v>0.14094416461267228</v>
      </c>
      <c r="H32" s="27"/>
      <c r="I32" s="8"/>
      <c r="J32" s="27"/>
      <c r="K32" s="27"/>
      <c r="L32" s="8"/>
    </row>
    <row r="33" spans="1:12" x14ac:dyDescent="0.3">
      <c r="D33" s="23" t="s">
        <v>27</v>
      </c>
      <c r="E33" s="24">
        <f>E34+E35+E36+E37+E38</f>
        <v>1631689.32</v>
      </c>
      <c r="F33" s="24">
        <f>E33*F9/E9</f>
        <v>6.6253659717257435E-3</v>
      </c>
      <c r="H33" s="27"/>
      <c r="I33" s="8"/>
      <c r="J33" s="27"/>
      <c r="K33" s="27"/>
      <c r="L33" s="8"/>
    </row>
    <row r="34" spans="1:12" x14ac:dyDescent="0.3">
      <c r="D34" s="13" t="s">
        <v>28</v>
      </c>
      <c r="E34" s="15">
        <v>74666.8</v>
      </c>
      <c r="F34" s="11">
        <f>E34*F9/E9</f>
        <v>3.0317957583840272E-4</v>
      </c>
      <c r="H34" s="27"/>
      <c r="I34" s="8"/>
      <c r="J34" s="27"/>
      <c r="K34" s="27"/>
      <c r="L34" s="8"/>
    </row>
    <row r="35" spans="1:12" x14ac:dyDescent="0.3">
      <c r="D35" s="13" t="s">
        <v>29</v>
      </c>
      <c r="E35" s="15">
        <v>4556</v>
      </c>
      <c r="F35" s="11">
        <f>E35*F9/E9</f>
        <v>1.8499335012612869E-5</v>
      </c>
      <c r="H35" s="27"/>
      <c r="I35" s="8"/>
      <c r="J35" s="27"/>
      <c r="K35" s="27"/>
      <c r="L35" s="8"/>
    </row>
    <row r="36" spans="1:12" x14ac:dyDescent="0.3">
      <c r="D36" s="13" t="s">
        <v>311</v>
      </c>
      <c r="E36" s="15">
        <v>1551532.75</v>
      </c>
      <c r="F36" s="11">
        <f>E36*F9/E9</f>
        <v>6.2998955498881765E-3</v>
      </c>
      <c r="H36" s="27"/>
      <c r="I36" s="8"/>
      <c r="J36" s="27"/>
      <c r="K36" s="27"/>
      <c r="L36" s="8"/>
    </row>
    <row r="37" spans="1:12" x14ac:dyDescent="0.3">
      <c r="D37" s="13" t="s">
        <v>30</v>
      </c>
      <c r="E37" s="15">
        <v>0</v>
      </c>
      <c r="F37" s="11">
        <f>E37*F9/E9</f>
        <v>0</v>
      </c>
      <c r="H37" s="27"/>
      <c r="I37" s="8"/>
      <c r="J37" s="27"/>
      <c r="K37" s="27"/>
      <c r="L37" s="8"/>
    </row>
    <row r="38" spans="1:12" x14ac:dyDescent="0.3">
      <c r="D38" s="13" t="s">
        <v>31</v>
      </c>
      <c r="E38" s="15">
        <v>933.77</v>
      </c>
      <c r="F38" s="11">
        <f>E38*F9/E9</f>
        <v>3.7915109865512557E-6</v>
      </c>
      <c r="H38" s="27"/>
      <c r="I38" s="8"/>
      <c r="J38" s="27"/>
      <c r="K38" s="27"/>
      <c r="L38" s="8"/>
    </row>
    <row r="39" spans="1:12" ht="39.6" x14ac:dyDescent="0.3">
      <c r="A39" s="33"/>
      <c r="D39" s="23" t="s">
        <v>404</v>
      </c>
      <c r="E39" s="25">
        <f>E40+E41+E42</f>
        <v>4544.54</v>
      </c>
      <c r="F39" s="24">
        <f>E39*F9/E9</f>
        <v>1.8452802444736546E-5</v>
      </c>
      <c r="H39" s="27"/>
      <c r="I39" s="8"/>
      <c r="J39" s="27"/>
      <c r="K39" s="27"/>
      <c r="L39" s="8"/>
    </row>
    <row r="40" spans="1:12" ht="52.8" x14ac:dyDescent="0.3">
      <c r="A40" s="33"/>
      <c r="D40" s="13" t="s">
        <v>405</v>
      </c>
      <c r="E40" s="15">
        <v>1231.49</v>
      </c>
      <c r="F40" s="11">
        <f>E40*F9/E9</f>
        <v>5.00038324729645E-6</v>
      </c>
      <c r="H40" s="27"/>
      <c r="I40" s="8"/>
      <c r="J40" s="27"/>
      <c r="K40" s="27"/>
      <c r="L40" s="8"/>
    </row>
    <row r="41" spans="1:12" x14ac:dyDescent="0.3">
      <c r="A41" s="33"/>
      <c r="D41" s="13" t="s">
        <v>406</v>
      </c>
      <c r="E41" s="15">
        <v>834.21</v>
      </c>
      <c r="F41" s="11">
        <f>E41*F9/E9</f>
        <v>3.3872542275837978E-6</v>
      </c>
      <c r="H41" s="27"/>
      <c r="I41" s="8"/>
      <c r="J41" s="27"/>
      <c r="K41" s="27"/>
      <c r="L41" s="8"/>
    </row>
    <row r="42" spans="1:12" x14ac:dyDescent="0.3">
      <c r="D42" s="13" t="s">
        <v>407</v>
      </c>
      <c r="E42" s="15">
        <v>2478.84</v>
      </c>
      <c r="F42" s="11">
        <f>E42*F9/E9</f>
        <v>1.0065164969856297E-5</v>
      </c>
      <c r="H42" s="27"/>
      <c r="I42" s="8"/>
      <c r="J42" s="27"/>
      <c r="K42" s="27"/>
      <c r="L42" s="8"/>
    </row>
    <row r="43" spans="1:12" x14ac:dyDescent="0.3">
      <c r="D43" s="23" t="s">
        <v>32</v>
      </c>
      <c r="E43" s="25">
        <f>+E44</f>
        <v>268439.20999999996</v>
      </c>
      <c r="F43" s="24">
        <f>E43*F9/E9</f>
        <v>1.0899795602087661E-3</v>
      </c>
      <c r="H43" s="27"/>
      <c r="I43" s="8"/>
      <c r="J43" s="27"/>
      <c r="K43" s="27"/>
      <c r="L43" s="8"/>
    </row>
    <row r="44" spans="1:12" x14ac:dyDescent="0.3">
      <c r="D44" s="23" t="s">
        <v>33</v>
      </c>
      <c r="E44" s="24">
        <f>+E45+E49</f>
        <v>268439.20999999996</v>
      </c>
      <c r="F44" s="24">
        <f>E44*F9/E9</f>
        <v>1.0899795602087661E-3</v>
      </c>
      <c r="H44" s="27"/>
      <c r="I44" s="8"/>
      <c r="J44" s="27"/>
      <c r="K44" s="27"/>
      <c r="L44" s="8"/>
    </row>
    <row r="45" spans="1:12" x14ac:dyDescent="0.3">
      <c r="A45" s="33"/>
      <c r="D45" s="23" t="s">
        <v>34</v>
      </c>
      <c r="E45" s="24">
        <f>SUM(E46:E47)</f>
        <v>268428.20999999996</v>
      </c>
      <c r="F45" s="24">
        <f>E45*F9/E9</f>
        <v>1.0899348954402984E-3</v>
      </c>
      <c r="H45" s="27"/>
      <c r="I45" s="8"/>
      <c r="J45" s="27"/>
      <c r="K45" s="27"/>
      <c r="L45" s="8"/>
    </row>
    <row r="46" spans="1:12" x14ac:dyDescent="0.3">
      <c r="A46" s="33"/>
      <c r="D46" s="13" t="s">
        <v>35</v>
      </c>
      <c r="E46" s="15">
        <v>251480.21</v>
      </c>
      <c r="F46" s="11">
        <f>E46*F9/E9</f>
        <v>1.0211186685320978E-3</v>
      </c>
      <c r="H46" s="27"/>
      <c r="I46" s="8"/>
      <c r="J46" s="27"/>
      <c r="K46" s="27"/>
      <c r="L46" s="8"/>
    </row>
    <row r="47" spans="1:12" x14ac:dyDescent="0.3">
      <c r="A47" s="33"/>
      <c r="B47" s="4"/>
      <c r="C47" s="4"/>
      <c r="D47" s="13" t="s">
        <v>400</v>
      </c>
      <c r="E47" s="15">
        <v>16948</v>
      </c>
      <c r="F47" s="11">
        <f>E47*F9/E9</f>
        <v>6.881622690820082E-5</v>
      </c>
      <c r="H47" s="27"/>
      <c r="I47" s="8"/>
      <c r="J47" s="27"/>
      <c r="K47" s="27"/>
      <c r="L47" s="8"/>
    </row>
    <row r="48" spans="1:12" ht="26.4" x14ac:dyDescent="0.3">
      <c r="A48" s="33"/>
      <c r="B48" s="4"/>
      <c r="C48" s="4"/>
      <c r="D48" s="13" t="s">
        <v>402</v>
      </c>
      <c r="E48" s="15">
        <v>0</v>
      </c>
      <c r="F48" s="11">
        <f>E48*F9/E9</f>
        <v>0</v>
      </c>
      <c r="H48" s="27"/>
      <c r="I48" s="8"/>
      <c r="J48" s="27"/>
      <c r="K48" s="27"/>
      <c r="L48" s="8"/>
    </row>
    <row r="49" spans="1:12" ht="26.4" x14ac:dyDescent="0.3">
      <c r="A49" s="33"/>
      <c r="B49" s="4"/>
      <c r="C49" s="4"/>
      <c r="D49" s="23" t="s">
        <v>408</v>
      </c>
      <c r="E49" s="24">
        <f>E50</f>
        <v>11</v>
      </c>
      <c r="F49" s="24">
        <f>E49*F9/E9</f>
        <v>4.4664768467678133E-8</v>
      </c>
      <c r="H49" s="27"/>
      <c r="I49" s="46"/>
      <c r="J49" s="27"/>
      <c r="K49" s="27"/>
      <c r="L49" s="8"/>
    </row>
    <row r="50" spans="1:12" x14ac:dyDescent="0.3">
      <c r="A50" s="33"/>
      <c r="B50" s="4"/>
      <c r="C50" s="4"/>
      <c r="D50" s="13" t="s">
        <v>408</v>
      </c>
      <c r="E50" s="15">
        <v>11</v>
      </c>
      <c r="F50" s="11">
        <f>E50*F9/E9</f>
        <v>4.4664768467678133E-8</v>
      </c>
      <c r="H50" s="27"/>
      <c r="I50" s="8"/>
      <c r="J50" s="27"/>
      <c r="K50" s="27"/>
      <c r="L50" s="8"/>
    </row>
    <row r="51" spans="1:12" x14ac:dyDescent="0.3">
      <c r="C51" s="7"/>
      <c r="D51" s="23" t="s">
        <v>36</v>
      </c>
      <c r="E51" s="24">
        <f>E52+E218+E288</f>
        <v>996495180.60000002</v>
      </c>
      <c r="F51" s="24">
        <f>E51*F9/E9</f>
        <v>4.0462024109687373</v>
      </c>
      <c r="H51" s="27"/>
      <c r="I51" s="8"/>
      <c r="J51" s="27"/>
      <c r="K51" s="27"/>
      <c r="L51" s="8"/>
    </row>
    <row r="52" spans="1:12" ht="26.4" x14ac:dyDescent="0.3">
      <c r="C52" s="7"/>
      <c r="D52" s="23" t="s">
        <v>37</v>
      </c>
      <c r="E52" s="25">
        <f>E53+E63+E79+E92+E95+E104+E113+E135+E143+E146+E216</f>
        <v>949910322.81999993</v>
      </c>
      <c r="F52" s="24">
        <f>E52*F9/E9</f>
        <v>3.8570476939829721</v>
      </c>
      <c r="H52" s="27"/>
      <c r="I52" s="8"/>
      <c r="J52" s="27"/>
      <c r="K52" s="27"/>
      <c r="L52" s="8"/>
    </row>
    <row r="53" spans="1:12" x14ac:dyDescent="0.3">
      <c r="A53" s="33"/>
      <c r="B53" s="8"/>
      <c r="D53" s="23" t="s">
        <v>38</v>
      </c>
      <c r="E53" s="25">
        <f>SUM(E54:E62)</f>
        <v>2273655</v>
      </c>
      <c r="F53" s="24">
        <f>E53*F9/E9</f>
        <v>9.2320249227617023E-3</v>
      </c>
      <c r="H53" s="27"/>
      <c r="I53" s="8"/>
      <c r="J53" s="27"/>
      <c r="K53" s="27"/>
      <c r="L53" s="8"/>
    </row>
    <row r="54" spans="1:12" x14ac:dyDescent="0.3">
      <c r="A54" s="34"/>
      <c r="B54" s="9"/>
      <c r="D54" s="13" t="s">
        <v>39</v>
      </c>
      <c r="E54" s="15">
        <v>377</v>
      </c>
      <c r="F54" s="11">
        <f>E54*F9/E9</f>
        <v>1.5307834283922415E-6</v>
      </c>
      <c r="H54" s="27"/>
      <c r="I54" s="8"/>
      <c r="J54" s="27"/>
      <c r="K54" s="27"/>
      <c r="L54" s="8"/>
    </row>
    <row r="55" spans="1:12" x14ac:dyDescent="0.3">
      <c r="A55" s="33"/>
      <c r="B55" s="9"/>
      <c r="D55" s="14" t="s">
        <v>388</v>
      </c>
      <c r="E55" s="15">
        <v>0</v>
      </c>
      <c r="F55" s="11">
        <f>E55*F9/E9</f>
        <v>0</v>
      </c>
      <c r="H55" s="27"/>
      <c r="I55" s="8"/>
      <c r="J55" s="27"/>
      <c r="K55" s="27"/>
      <c r="L55" s="8"/>
    </row>
    <row r="56" spans="1:12" x14ac:dyDescent="0.3">
      <c r="A56" s="33"/>
      <c r="B56" s="8"/>
      <c r="D56" s="14" t="s">
        <v>40</v>
      </c>
      <c r="E56" s="15">
        <v>212808</v>
      </c>
      <c r="F56" s="11">
        <f>E56*F9/E9</f>
        <v>8.6409273164269533E-4</v>
      </c>
      <c r="H56" s="27"/>
      <c r="I56" s="8"/>
      <c r="J56" s="27"/>
      <c r="K56" s="27"/>
      <c r="L56" s="8"/>
    </row>
    <row r="57" spans="1:12" x14ac:dyDescent="0.3">
      <c r="A57" s="33"/>
      <c r="B57" s="8"/>
      <c r="D57" s="13" t="s">
        <v>41</v>
      </c>
      <c r="E57" s="15">
        <v>1030418</v>
      </c>
      <c r="F57" s="11">
        <f>E57*F9/E9</f>
        <v>4.1839437631752702E-3</v>
      </c>
      <c r="H57" s="27"/>
      <c r="I57" s="8"/>
      <c r="J57" s="27"/>
      <c r="K57" s="27"/>
      <c r="L57" s="8"/>
    </row>
    <row r="58" spans="1:12" x14ac:dyDescent="0.3">
      <c r="A58" s="33"/>
      <c r="B58" s="8"/>
      <c r="D58" s="13" t="s">
        <v>42</v>
      </c>
      <c r="E58" s="15">
        <v>58338</v>
      </c>
      <c r="F58" s="11">
        <f>E58*F9/E9</f>
        <v>2.3687756935158246E-4</v>
      </c>
      <c r="H58" s="27"/>
      <c r="I58" s="8"/>
      <c r="J58" s="27"/>
      <c r="K58" s="27"/>
      <c r="L58" s="8"/>
    </row>
    <row r="59" spans="1:12" ht="26.4" x14ac:dyDescent="0.3">
      <c r="A59" s="33"/>
      <c r="B59" s="8"/>
      <c r="D59" s="13" t="s">
        <v>43</v>
      </c>
      <c r="E59" s="15">
        <v>107367</v>
      </c>
      <c r="F59" s="11">
        <f>E59*F9/E9</f>
        <v>4.3595656327901803E-4</v>
      </c>
      <c r="H59" s="27"/>
      <c r="I59" s="8"/>
      <c r="J59" s="27"/>
      <c r="K59" s="27"/>
      <c r="L59" s="8"/>
    </row>
    <row r="60" spans="1:12" x14ac:dyDescent="0.3">
      <c r="A60" s="33"/>
      <c r="B60" s="8"/>
      <c r="D60" s="13" t="s">
        <v>44</v>
      </c>
      <c r="E60" s="15">
        <v>133200</v>
      </c>
      <c r="F60" s="11">
        <f>E60*F9/E9</f>
        <v>5.4084974180861165E-4</v>
      </c>
      <c r="H60" s="27"/>
      <c r="I60" s="8"/>
      <c r="J60" s="27"/>
      <c r="K60" s="27"/>
      <c r="L60" s="8"/>
    </row>
    <row r="61" spans="1:12" x14ac:dyDescent="0.3">
      <c r="C61" s="8"/>
      <c r="D61" s="13" t="s">
        <v>45</v>
      </c>
      <c r="E61" s="15">
        <v>338402</v>
      </c>
      <c r="F61" s="11">
        <f>E61*F9/E9</f>
        <v>1.3740588162726561E-3</v>
      </c>
      <c r="H61" s="27"/>
      <c r="I61" s="8"/>
      <c r="J61" s="27"/>
      <c r="K61" s="27"/>
      <c r="L61" s="8"/>
    </row>
    <row r="62" spans="1:12" x14ac:dyDescent="0.3">
      <c r="C62" s="8"/>
      <c r="D62" s="13" t="s">
        <v>46</v>
      </c>
      <c r="E62" s="38">
        <v>392745</v>
      </c>
      <c r="F62" s="11">
        <f>E62*F9/E9</f>
        <v>1.5947149538034771E-3</v>
      </c>
      <c r="H62" s="27"/>
      <c r="I62" s="8"/>
      <c r="J62" s="27"/>
      <c r="K62" s="27"/>
      <c r="L62" s="8"/>
    </row>
    <row r="63" spans="1:12" x14ac:dyDescent="0.3">
      <c r="C63" s="8"/>
      <c r="D63" s="23" t="s">
        <v>47</v>
      </c>
      <c r="E63" s="25">
        <f>SUM(E64:E78)</f>
        <v>42304920.5</v>
      </c>
      <c r="F63" s="24">
        <f>E63*F9/E9</f>
        <v>0.17177631628873002</v>
      </c>
      <c r="H63" s="27"/>
      <c r="I63" s="8"/>
      <c r="J63" s="27"/>
      <c r="K63" s="27"/>
      <c r="L63" s="8"/>
    </row>
    <row r="64" spans="1:12" x14ac:dyDescent="0.3">
      <c r="D64" s="13" t="s">
        <v>48</v>
      </c>
      <c r="E64" s="15">
        <v>24611948.5</v>
      </c>
      <c r="F64" s="11">
        <f>E64*F9/E9</f>
        <v>9.9935180117356193E-2</v>
      </c>
      <c r="H64" s="27"/>
      <c r="I64" s="8"/>
      <c r="J64" s="27"/>
      <c r="K64" s="27"/>
      <c r="L64" s="8"/>
    </row>
    <row r="65" spans="1:12" x14ac:dyDescent="0.3">
      <c r="D65" s="13" t="s">
        <v>49</v>
      </c>
      <c r="E65" s="15">
        <v>12139226</v>
      </c>
      <c r="F65" s="11">
        <f>E65*F9/E9</f>
        <v>4.9290519878801689E-2</v>
      </c>
      <c r="H65" s="27"/>
      <c r="I65" s="8"/>
      <c r="J65" s="27"/>
      <c r="K65" s="27"/>
      <c r="L65" s="8"/>
    </row>
    <row r="66" spans="1:12" x14ac:dyDescent="0.3">
      <c r="D66" s="13" t="s">
        <v>50</v>
      </c>
      <c r="E66" s="15">
        <v>558888</v>
      </c>
      <c r="F66" s="11">
        <f>E66*F9/E9</f>
        <v>2.2693275563057907E-3</v>
      </c>
      <c r="H66" s="27"/>
      <c r="I66" s="8"/>
      <c r="J66" s="27"/>
      <c r="K66" s="27"/>
      <c r="L66" s="8"/>
    </row>
    <row r="67" spans="1:12" x14ac:dyDescent="0.3">
      <c r="D67" s="13" t="s">
        <v>51</v>
      </c>
      <c r="E67" s="15">
        <v>1611350</v>
      </c>
      <c r="F67" s="11">
        <f>E67*F9/E9</f>
        <v>6.542779515490287E-3</v>
      </c>
      <c r="H67" s="27"/>
      <c r="I67" s="8"/>
      <c r="J67" s="27"/>
      <c r="K67" s="27"/>
      <c r="L67" s="8"/>
    </row>
    <row r="68" spans="1:12" x14ac:dyDescent="0.3">
      <c r="D68" s="13" t="s">
        <v>52</v>
      </c>
      <c r="E68" s="15">
        <v>240500</v>
      </c>
      <c r="F68" s="11">
        <f>E68*F9/E9</f>
        <v>9.7653425604332645E-4</v>
      </c>
      <c r="H68" s="27"/>
      <c r="I68" s="8"/>
      <c r="J68" s="27"/>
      <c r="K68" s="27"/>
      <c r="L68" s="8"/>
    </row>
    <row r="69" spans="1:12" x14ac:dyDescent="0.3">
      <c r="A69" s="33"/>
      <c r="D69" s="13" t="s">
        <v>53</v>
      </c>
      <c r="E69" s="15">
        <v>23460</v>
      </c>
      <c r="F69" s="11">
        <f>E69*F9/E9</f>
        <v>9.5257769841066274E-5</v>
      </c>
      <c r="H69" s="27"/>
      <c r="I69" s="8"/>
      <c r="J69" s="27"/>
      <c r="K69" s="27"/>
      <c r="L69" s="8"/>
    </row>
    <row r="70" spans="1:12" x14ac:dyDescent="0.3">
      <c r="A70" s="33"/>
      <c r="D70" s="13" t="s">
        <v>54</v>
      </c>
      <c r="E70" s="15">
        <v>154305</v>
      </c>
      <c r="F70" s="11">
        <f>E70*F9/E9</f>
        <v>6.2654519076409771E-4</v>
      </c>
      <c r="H70" s="27"/>
      <c r="I70" s="8"/>
      <c r="J70" s="27"/>
      <c r="K70" s="27"/>
      <c r="L70" s="8"/>
    </row>
    <row r="71" spans="1:12" x14ac:dyDescent="0.3">
      <c r="A71" s="33"/>
      <c r="D71" s="13" t="s">
        <v>55</v>
      </c>
      <c r="E71" s="15">
        <v>188595</v>
      </c>
      <c r="F71" s="11">
        <f>E71*F9/E9</f>
        <v>7.6577745537834163E-4</v>
      </c>
      <c r="H71" s="27"/>
      <c r="I71" s="8"/>
      <c r="J71" s="27"/>
      <c r="K71" s="27"/>
      <c r="L71" s="8"/>
    </row>
    <row r="72" spans="1:12" x14ac:dyDescent="0.3">
      <c r="A72" s="33"/>
      <c r="D72" s="13" t="s">
        <v>56</v>
      </c>
      <c r="E72" s="15">
        <v>838656</v>
      </c>
      <c r="F72" s="11">
        <f>E72*F9/E9</f>
        <v>3.4053069149117339E-3</v>
      </c>
      <c r="H72" s="27"/>
      <c r="I72" s="8"/>
      <c r="J72" s="27"/>
      <c r="K72" s="27"/>
      <c r="L72" s="8"/>
    </row>
    <row r="73" spans="1:12" ht="26.4" x14ac:dyDescent="0.3">
      <c r="A73" s="33"/>
      <c r="D73" s="13" t="s">
        <v>57</v>
      </c>
      <c r="E73" s="15">
        <v>1924470</v>
      </c>
      <c r="F73" s="11">
        <f>E73*F9/E9</f>
        <v>7.8141824520902309E-3</v>
      </c>
      <c r="H73" s="27"/>
      <c r="I73" s="8"/>
      <c r="J73" s="27"/>
      <c r="K73" s="27"/>
      <c r="L73" s="8"/>
    </row>
    <row r="74" spans="1:12" x14ac:dyDescent="0.3">
      <c r="A74" s="33"/>
      <c r="D74" s="13" t="s">
        <v>58</v>
      </c>
      <c r="E74" s="15">
        <v>11240</v>
      </c>
      <c r="F74" s="11">
        <f>E74*F9/E9</f>
        <v>4.5639272506972928E-5</v>
      </c>
      <c r="H74" s="27"/>
      <c r="I74" s="8"/>
      <c r="J74" s="27"/>
      <c r="K74" s="27"/>
      <c r="L74" s="8"/>
    </row>
    <row r="75" spans="1:12" ht="26.4" x14ac:dyDescent="0.3">
      <c r="D75" s="13" t="s">
        <v>59</v>
      </c>
      <c r="E75" s="15">
        <v>0</v>
      </c>
      <c r="F75" s="11">
        <f>E75*F9/E9</f>
        <v>0</v>
      </c>
      <c r="H75" s="27"/>
      <c r="I75" s="8"/>
      <c r="J75" s="27"/>
      <c r="K75" s="27"/>
      <c r="L75" s="8"/>
    </row>
    <row r="76" spans="1:12" ht="26.4" x14ac:dyDescent="0.3">
      <c r="A76" s="33"/>
      <c r="D76" s="41" t="s">
        <v>389</v>
      </c>
      <c r="E76" s="15">
        <v>0</v>
      </c>
      <c r="F76" s="11">
        <f>E76*F9/E9</f>
        <v>0</v>
      </c>
      <c r="H76" s="27"/>
      <c r="I76" s="8"/>
      <c r="J76" s="27"/>
      <c r="K76" s="27"/>
      <c r="L76" s="8"/>
    </row>
    <row r="77" spans="1:12" x14ac:dyDescent="0.3">
      <c r="A77" s="33"/>
      <c r="D77" s="41" t="s">
        <v>390</v>
      </c>
      <c r="E77" s="15">
        <v>0</v>
      </c>
      <c r="F77" s="11">
        <f>E77*F9/E9</f>
        <v>0</v>
      </c>
      <c r="H77" s="27"/>
      <c r="I77" s="8"/>
      <c r="J77" s="27"/>
      <c r="K77" s="27"/>
      <c r="L77" s="8"/>
    </row>
    <row r="78" spans="1:12" ht="26.4" x14ac:dyDescent="0.3">
      <c r="A78" s="33"/>
      <c r="D78" s="41" t="s">
        <v>403</v>
      </c>
      <c r="E78" s="15">
        <v>2282</v>
      </c>
      <c r="F78" s="11">
        <f>E78*F9/E9</f>
        <v>9.2659092402946821E-6</v>
      </c>
      <c r="H78" s="27"/>
      <c r="I78" s="8"/>
      <c r="J78" s="27"/>
      <c r="K78" s="27"/>
      <c r="L78" s="8"/>
    </row>
    <row r="79" spans="1:12" x14ac:dyDescent="0.3">
      <c r="D79" s="23" t="s">
        <v>60</v>
      </c>
      <c r="E79" s="25">
        <f>SUM(E80:E91)</f>
        <v>737129776.51999998</v>
      </c>
      <c r="F79" s="24">
        <f>E79*F9/E9</f>
        <v>2.993066436263375</v>
      </c>
      <c r="H79" s="27"/>
      <c r="I79" s="8"/>
      <c r="J79" s="27"/>
      <c r="K79" s="27"/>
      <c r="L79" s="8"/>
    </row>
    <row r="80" spans="1:12" x14ac:dyDescent="0.3">
      <c r="D80" s="41" t="s">
        <v>52</v>
      </c>
      <c r="E80" s="16">
        <v>134415967</v>
      </c>
      <c r="F80" s="11">
        <f>E80*F9/E9</f>
        <v>0.54578709494673316</v>
      </c>
      <c r="H80" s="27"/>
      <c r="I80" s="8"/>
      <c r="J80" s="27"/>
      <c r="K80" s="27"/>
      <c r="L80" s="8"/>
    </row>
    <row r="81" spans="1:12" x14ac:dyDescent="0.3">
      <c r="A81" s="33"/>
      <c r="D81" s="41" t="s">
        <v>61</v>
      </c>
      <c r="E81" s="16">
        <v>523024067.10000002</v>
      </c>
      <c r="F81" s="11">
        <f>E81*F9/E9</f>
        <v>2.1237044418222593</v>
      </c>
      <c r="H81" s="27"/>
      <c r="I81" s="8"/>
      <c r="J81" s="27"/>
      <c r="K81" s="27"/>
      <c r="L81" s="8"/>
    </row>
    <row r="82" spans="1:12" x14ac:dyDescent="0.3">
      <c r="A82" s="33"/>
      <c r="D82" s="41" t="s">
        <v>62</v>
      </c>
      <c r="E82" s="16">
        <v>10509412</v>
      </c>
      <c r="F82" s="11">
        <f>E82*F9/E9</f>
        <v>4.2672768519221652E-2</v>
      </c>
      <c r="H82" s="27"/>
      <c r="I82" s="8"/>
      <c r="J82" s="27"/>
      <c r="K82" s="27"/>
      <c r="L82" s="8"/>
    </row>
    <row r="83" spans="1:12" x14ac:dyDescent="0.3">
      <c r="A83" s="33"/>
      <c r="D83" s="41" t="s">
        <v>63</v>
      </c>
      <c r="E83" s="16">
        <v>145672</v>
      </c>
      <c r="F83" s="11">
        <f>E83*F9/E9</f>
        <v>5.9149146838396451E-4</v>
      </c>
      <c r="H83" s="27"/>
      <c r="I83" s="8"/>
      <c r="J83" s="27"/>
      <c r="K83" s="27"/>
      <c r="L83" s="8"/>
    </row>
    <row r="84" spans="1:12" x14ac:dyDescent="0.3">
      <c r="A84" s="33"/>
      <c r="D84" s="41" t="s">
        <v>51</v>
      </c>
      <c r="E84" s="16">
        <v>47039104.420000002</v>
      </c>
      <c r="F84" s="11">
        <f>E84*F9/E9</f>
        <v>0.19099915525874864</v>
      </c>
      <c r="H84" s="27"/>
      <c r="I84" s="8"/>
      <c r="J84" s="27"/>
      <c r="K84" s="27"/>
      <c r="L84" s="8"/>
    </row>
    <row r="85" spans="1:12" x14ac:dyDescent="0.3">
      <c r="A85" s="33"/>
      <c r="D85" s="41" t="s">
        <v>64</v>
      </c>
      <c r="E85" s="16">
        <v>379114</v>
      </c>
      <c r="F85" s="11">
        <f>E85*F9/E9</f>
        <v>1.5393671848050298E-3</v>
      </c>
      <c r="H85" s="27"/>
      <c r="I85" s="8"/>
      <c r="J85" s="27"/>
      <c r="K85" s="27"/>
      <c r="L85" s="8"/>
    </row>
    <row r="86" spans="1:12" x14ac:dyDescent="0.3">
      <c r="A86" s="33"/>
      <c r="D86" s="41" t="s">
        <v>65</v>
      </c>
      <c r="E86" s="16">
        <v>10145294</v>
      </c>
      <c r="F86" s="11">
        <f>E86*F9/E9</f>
        <v>4.1194291595138564E-2</v>
      </c>
      <c r="H86" s="27"/>
      <c r="I86" s="8"/>
      <c r="J86" s="27"/>
      <c r="K86" s="27"/>
      <c r="L86" s="8"/>
    </row>
    <row r="87" spans="1:12" x14ac:dyDescent="0.3">
      <c r="A87" s="33"/>
      <c r="D87" s="41" t="s">
        <v>66</v>
      </c>
      <c r="E87" s="16">
        <v>22152</v>
      </c>
      <c r="F87" s="11">
        <f>E87*F9/E9</f>
        <v>8.9946722826909637E-5</v>
      </c>
      <c r="H87" s="27"/>
      <c r="I87" s="8"/>
      <c r="J87" s="27"/>
      <c r="K87" s="27"/>
    </row>
    <row r="88" spans="1:12" x14ac:dyDescent="0.3">
      <c r="A88" s="33"/>
      <c r="D88" s="41" t="s">
        <v>67</v>
      </c>
      <c r="E88" s="16">
        <v>121856</v>
      </c>
      <c r="F88" s="11">
        <f>E88*F9/E9</f>
        <v>4.947881842179443E-4</v>
      </c>
      <c r="H88" s="27"/>
      <c r="I88" s="8"/>
      <c r="J88" s="27"/>
      <c r="K88" s="27"/>
      <c r="L88" s="8"/>
    </row>
    <row r="89" spans="1:12" x14ac:dyDescent="0.3">
      <c r="A89" s="33"/>
      <c r="D89" s="41" t="s">
        <v>391</v>
      </c>
      <c r="E89" s="16">
        <v>597230</v>
      </c>
      <c r="F89" s="11">
        <f>E89*F9/E9</f>
        <v>2.4250126974501283E-3</v>
      </c>
      <c r="H89" s="27"/>
      <c r="I89" s="8"/>
      <c r="J89" s="27"/>
      <c r="K89" s="27"/>
      <c r="L89" s="8"/>
    </row>
    <row r="90" spans="1:12" x14ac:dyDescent="0.3">
      <c r="A90" s="33"/>
      <c r="D90" s="41" t="s">
        <v>68</v>
      </c>
      <c r="E90" s="16">
        <v>7336899</v>
      </c>
      <c r="F90" s="11">
        <f>E90*F9/E9</f>
        <v>2.9790990464158111E-2</v>
      </c>
      <c r="H90" s="27"/>
      <c r="I90" s="8"/>
      <c r="J90" s="27"/>
      <c r="K90" s="27"/>
      <c r="L90" s="8"/>
    </row>
    <row r="91" spans="1:12" x14ac:dyDescent="0.3">
      <c r="A91" s="33"/>
      <c r="D91" s="41" t="s">
        <v>69</v>
      </c>
      <c r="E91" s="16">
        <v>3393009</v>
      </c>
      <c r="F91" s="11">
        <f>E91*F9/E9</f>
        <v>1.3777087399431648E-2</v>
      </c>
      <c r="H91" s="27"/>
      <c r="I91" s="8"/>
      <c r="J91" s="27"/>
      <c r="K91" s="27"/>
      <c r="L91" s="8"/>
    </row>
    <row r="92" spans="1:12" ht="26.4" x14ac:dyDescent="0.3">
      <c r="A92" s="33"/>
      <c r="D92" s="23" t="s">
        <v>70</v>
      </c>
      <c r="E92" s="25">
        <f>SUM(E93:E94)</f>
        <v>74814720</v>
      </c>
      <c r="F92" s="24">
        <f>E92*F9/E9</f>
        <v>0.30378019516128807</v>
      </c>
      <c r="H92" s="27"/>
      <c r="I92" s="8"/>
      <c r="J92" s="27"/>
      <c r="K92" s="27"/>
      <c r="L92" s="8"/>
    </row>
    <row r="93" spans="1:12" x14ac:dyDescent="0.3">
      <c r="A93" s="33"/>
      <c r="D93" s="13" t="s">
        <v>71</v>
      </c>
      <c r="E93" s="16">
        <v>74429882</v>
      </c>
      <c r="F93" s="11">
        <f>E93*F9/E9</f>
        <v>0.30221758605514587</v>
      </c>
      <c r="H93" s="27"/>
      <c r="I93" s="8"/>
      <c r="J93" s="27"/>
      <c r="K93" s="27"/>
      <c r="L93" s="8"/>
    </row>
    <row r="94" spans="1:12" x14ac:dyDescent="0.3">
      <c r="A94" s="33"/>
      <c r="D94" s="13" t="s">
        <v>72</v>
      </c>
      <c r="E94" s="16">
        <v>384838</v>
      </c>
      <c r="F94" s="11">
        <f>E94*F9/E9</f>
        <v>1.5626091061422106E-3</v>
      </c>
      <c r="H94" s="27"/>
      <c r="I94" s="8"/>
      <c r="J94" s="27"/>
      <c r="K94" s="27"/>
      <c r="L94" s="8"/>
    </row>
    <row r="95" spans="1:12" x14ac:dyDescent="0.3">
      <c r="A95" s="33"/>
      <c r="D95" s="23" t="s">
        <v>73</v>
      </c>
      <c r="E95" s="25">
        <f>SUM(E96:E103)</f>
        <v>1158297</v>
      </c>
      <c r="F95" s="24">
        <f>E95*F9/E9</f>
        <v>4.7031879383460165E-3</v>
      </c>
      <c r="H95" s="27"/>
      <c r="I95" s="8"/>
      <c r="J95" s="27"/>
      <c r="K95" s="27"/>
      <c r="L95" s="8"/>
    </row>
    <row r="96" spans="1:12" x14ac:dyDescent="0.3">
      <c r="A96" s="33"/>
      <c r="D96" s="13" t="s">
        <v>74</v>
      </c>
      <c r="E96" s="16">
        <v>637060</v>
      </c>
      <c r="F96" s="11">
        <f>E96*F9/E9</f>
        <v>2.586739763638094E-3</v>
      </c>
      <c r="H96" s="27"/>
      <c r="I96" s="8"/>
      <c r="J96" s="27"/>
      <c r="K96" s="27"/>
      <c r="L96" s="8"/>
    </row>
    <row r="97" spans="1:12" ht="26.4" x14ac:dyDescent="0.3">
      <c r="A97" s="33"/>
      <c r="D97" s="13" t="s">
        <v>312</v>
      </c>
      <c r="E97" s="16">
        <v>12192</v>
      </c>
      <c r="F97" s="11">
        <f>E97*F9/E9</f>
        <v>4.9504805196175617E-5</v>
      </c>
      <c r="H97" s="27"/>
      <c r="I97" s="8"/>
      <c r="J97" s="27"/>
      <c r="K97" s="27"/>
      <c r="L97" s="8"/>
    </row>
    <row r="98" spans="1:12" x14ac:dyDescent="0.3">
      <c r="A98" s="33"/>
      <c r="D98" s="13" t="s">
        <v>75</v>
      </c>
      <c r="E98" s="16">
        <v>12194</v>
      </c>
      <c r="F98" s="11">
        <f>E98*F9/E9</f>
        <v>4.9512926063169741E-5</v>
      </c>
      <c r="H98" s="27"/>
      <c r="I98" s="8"/>
      <c r="J98" s="27"/>
      <c r="K98" s="27"/>
      <c r="L98" s="8"/>
    </row>
    <row r="99" spans="1:12" x14ac:dyDescent="0.3">
      <c r="D99" s="13" t="s">
        <v>76</v>
      </c>
      <c r="E99" s="16">
        <v>10</v>
      </c>
      <c r="F99" s="11">
        <f>E99*F9/E9</f>
        <v>4.0604334970616488E-8</v>
      </c>
      <c r="H99" s="27"/>
      <c r="I99" s="8"/>
      <c r="J99" s="27"/>
      <c r="K99" s="27"/>
      <c r="L99" s="8"/>
    </row>
    <row r="100" spans="1:12" x14ac:dyDescent="0.3">
      <c r="D100" s="13" t="s">
        <v>343</v>
      </c>
      <c r="E100" s="16">
        <v>224165</v>
      </c>
      <c r="F100" s="11">
        <f>E100*F9/E9</f>
        <v>9.1020707486882447E-4</v>
      </c>
      <c r="H100" s="27"/>
      <c r="I100" s="8"/>
      <c r="J100" s="27"/>
      <c r="K100" s="27"/>
      <c r="L100" s="8"/>
    </row>
    <row r="101" spans="1:12" x14ac:dyDescent="0.3">
      <c r="D101" s="13" t="s">
        <v>342</v>
      </c>
      <c r="E101" s="16">
        <v>116550</v>
      </c>
      <c r="F101" s="11">
        <f>E101*F9/E9</f>
        <v>4.7324352408253516E-4</v>
      </c>
      <c r="H101" s="27"/>
      <c r="I101" s="8"/>
      <c r="J101" s="27"/>
      <c r="K101" s="27"/>
      <c r="L101" s="8"/>
    </row>
    <row r="102" spans="1:12" x14ac:dyDescent="0.3">
      <c r="A102" s="33"/>
      <c r="D102" s="13" t="s">
        <v>77</v>
      </c>
      <c r="E102" s="16">
        <v>143934</v>
      </c>
      <c r="F102" s="11">
        <f>E102*F9/E9</f>
        <v>5.8443443496607129E-4</v>
      </c>
      <c r="H102" s="27"/>
      <c r="I102" s="8"/>
      <c r="J102" s="27"/>
      <c r="K102" s="27"/>
      <c r="L102" s="8"/>
    </row>
    <row r="103" spans="1:12" x14ac:dyDescent="0.3">
      <c r="A103" s="33"/>
      <c r="D103" s="41" t="s">
        <v>356</v>
      </c>
      <c r="E103" s="16">
        <v>12192</v>
      </c>
      <c r="F103" s="11">
        <f>E103*F9/E9</f>
        <v>4.9504805196175617E-5</v>
      </c>
      <c r="H103" s="27"/>
      <c r="I103" s="8"/>
      <c r="J103" s="27"/>
      <c r="K103" s="27"/>
      <c r="L103" s="8"/>
    </row>
    <row r="104" spans="1:12" ht="26.4" x14ac:dyDescent="0.3">
      <c r="A104" s="33"/>
      <c r="D104" s="23" t="s">
        <v>78</v>
      </c>
      <c r="E104" s="25">
        <f>SUM(E105:E112)</f>
        <v>50267092</v>
      </c>
      <c r="F104" s="24">
        <f>E104*F9/E9</f>
        <v>0.20410618415667961</v>
      </c>
      <c r="H104" s="27"/>
      <c r="I104" s="8"/>
      <c r="J104" s="27"/>
      <c r="K104" s="27"/>
      <c r="L104" s="8"/>
    </row>
    <row r="105" spans="1:12" ht="26.4" x14ac:dyDescent="0.3">
      <c r="A105" s="33"/>
      <c r="D105" s="13" t="s">
        <v>313</v>
      </c>
      <c r="E105" s="16">
        <v>13466317</v>
      </c>
      <c r="F105" s="11">
        <f>E105*F9/E9</f>
        <v>5.4679084628850731E-2</v>
      </c>
      <c r="H105" s="27"/>
      <c r="I105" s="8"/>
      <c r="J105" s="27"/>
      <c r="K105" s="27"/>
      <c r="L105" s="8"/>
    </row>
    <row r="106" spans="1:12" ht="26.4" x14ac:dyDescent="0.3">
      <c r="A106" s="33"/>
      <c r="D106" s="13" t="s">
        <v>314</v>
      </c>
      <c r="E106" s="16">
        <v>22884079</v>
      </c>
      <c r="F106" s="11">
        <f>E106*F9/E9</f>
        <v>9.2919280921005029E-2</v>
      </c>
      <c r="H106" s="27"/>
      <c r="I106" s="8"/>
      <c r="J106" s="27"/>
      <c r="K106" s="27"/>
      <c r="L106" s="8"/>
    </row>
    <row r="107" spans="1:12" x14ac:dyDescent="0.3">
      <c r="A107" s="33"/>
      <c r="D107" s="13" t="s">
        <v>79</v>
      </c>
      <c r="E107" s="16">
        <v>1291</v>
      </c>
      <c r="F107" s="11">
        <f>E107*F9/E9</f>
        <v>5.2420196447065886E-6</v>
      </c>
      <c r="H107" s="27"/>
      <c r="I107" s="8"/>
      <c r="J107" s="27"/>
      <c r="K107" s="27"/>
      <c r="L107" s="8"/>
    </row>
    <row r="108" spans="1:12" x14ac:dyDescent="0.3">
      <c r="A108" s="33"/>
      <c r="D108" s="13" t="s">
        <v>80</v>
      </c>
      <c r="E108" s="16">
        <v>660604</v>
      </c>
      <c r="F108" s="11">
        <f>E108*F9/E9</f>
        <v>2.6823386098929133E-3</v>
      </c>
      <c r="H108" s="27"/>
      <c r="I108" s="8"/>
      <c r="J108" s="27"/>
      <c r="K108" s="27"/>
      <c r="L108" s="8"/>
    </row>
    <row r="109" spans="1:12" x14ac:dyDescent="0.3">
      <c r="A109" s="33"/>
      <c r="D109" s="13" t="s">
        <v>81</v>
      </c>
      <c r="E109" s="16">
        <v>6986361</v>
      </c>
      <c r="F109" s="11">
        <f>E109*F9/E9</f>
        <v>2.8367654226965116E-2</v>
      </c>
      <c r="H109" s="27"/>
      <c r="I109" s="8"/>
      <c r="J109" s="27"/>
      <c r="K109" s="27"/>
      <c r="L109" s="8"/>
    </row>
    <row r="110" spans="1:12" x14ac:dyDescent="0.3">
      <c r="A110" s="33"/>
      <c r="D110" s="13" t="s">
        <v>82</v>
      </c>
      <c r="E110" s="16">
        <v>6203807</v>
      </c>
      <c r="F110" s="11">
        <f>E110*F9/E9</f>
        <v>2.5190145752105535E-2</v>
      </c>
      <c r="H110" s="27"/>
      <c r="I110" s="8"/>
      <c r="J110" s="27"/>
      <c r="K110" s="27"/>
      <c r="L110" s="8"/>
    </row>
    <row r="111" spans="1:12" ht="26.4" x14ac:dyDescent="0.3">
      <c r="A111" s="33"/>
      <c r="D111" s="13" t="s">
        <v>83</v>
      </c>
      <c r="E111" s="16">
        <v>54878</v>
      </c>
      <c r="F111" s="11">
        <f>E111*F9/E9</f>
        <v>2.2282846945174915E-4</v>
      </c>
      <c r="H111" s="27"/>
      <c r="I111" s="8"/>
      <c r="J111" s="27"/>
      <c r="K111" s="27"/>
      <c r="L111" s="8"/>
    </row>
    <row r="112" spans="1:12" x14ac:dyDescent="0.3">
      <c r="A112" s="33"/>
      <c r="D112" s="13" t="s">
        <v>84</v>
      </c>
      <c r="E112" s="16">
        <v>9755</v>
      </c>
      <c r="F112" s="11">
        <f>E112*F9/E9</f>
        <v>3.9609528763836379E-5</v>
      </c>
      <c r="H112" s="27"/>
      <c r="I112" s="8"/>
      <c r="J112" s="27"/>
      <c r="K112" s="27"/>
      <c r="L112" s="8"/>
    </row>
    <row r="113" spans="1:12" ht="26.4" x14ac:dyDescent="0.3">
      <c r="A113" s="33"/>
      <c r="D113" s="23" t="s">
        <v>85</v>
      </c>
      <c r="E113" s="25">
        <f>SUM(E114:E134)</f>
        <v>35836520.800000004</v>
      </c>
      <c r="F113" s="24">
        <f>E113*F9/E9</f>
        <v>0.14551180947446654</v>
      </c>
      <c r="H113" s="27"/>
      <c r="I113" s="8"/>
      <c r="J113" s="27"/>
      <c r="K113" s="27"/>
      <c r="L113" s="8"/>
    </row>
    <row r="114" spans="1:12" x14ac:dyDescent="0.3">
      <c r="A114" s="33"/>
      <c r="D114" s="13" t="s">
        <v>357</v>
      </c>
      <c r="E114" s="12">
        <v>733.85</v>
      </c>
      <c r="F114" s="11">
        <f>E114*F9/E9</f>
        <v>2.9797491218186906E-6</v>
      </c>
      <c r="H114" s="27"/>
      <c r="I114" s="8"/>
      <c r="J114" s="27"/>
      <c r="K114" s="27"/>
      <c r="L114" s="8"/>
    </row>
    <row r="115" spans="1:12" x14ac:dyDescent="0.3">
      <c r="A115" s="33"/>
      <c r="D115" s="13" t="s">
        <v>86</v>
      </c>
      <c r="E115" s="12">
        <v>825939.4</v>
      </c>
      <c r="F115" s="11">
        <f>E115*F9/E9</f>
        <v>3.3536720063029996E-3</v>
      </c>
      <c r="H115" s="27"/>
      <c r="I115" s="8"/>
      <c r="J115" s="27"/>
      <c r="K115" s="27"/>
      <c r="L115" s="8"/>
    </row>
    <row r="116" spans="1:12" x14ac:dyDescent="0.3">
      <c r="A116" s="33"/>
      <c r="D116" s="13" t="s">
        <v>87</v>
      </c>
      <c r="E116" s="12">
        <v>10934.6</v>
      </c>
      <c r="F116" s="11">
        <f>E116*F9/E9</f>
        <v>4.43992161169703E-5</v>
      </c>
      <c r="H116" s="27"/>
      <c r="I116" s="8"/>
      <c r="J116" s="27"/>
      <c r="K116" s="27"/>
      <c r="L116" s="8"/>
    </row>
    <row r="117" spans="1:12" x14ac:dyDescent="0.3">
      <c r="A117" s="33"/>
      <c r="D117" s="13" t="s">
        <v>88</v>
      </c>
      <c r="E117" s="12">
        <v>28774391.25</v>
      </c>
      <c r="F117" s="11">
        <f>E117*F9/E9</f>
        <v>0.1168365020890576</v>
      </c>
      <c r="H117" s="27"/>
      <c r="I117" s="8"/>
      <c r="J117" s="27"/>
      <c r="K117" s="27"/>
      <c r="L117" s="8"/>
    </row>
    <row r="118" spans="1:12" x14ac:dyDescent="0.3">
      <c r="A118" s="33"/>
      <c r="D118" s="13" t="s">
        <v>89</v>
      </c>
      <c r="E118" s="12">
        <v>1523430</v>
      </c>
      <c r="F118" s="11">
        <f>E118*F9/E9</f>
        <v>6.1857862024286272E-3</v>
      </c>
      <c r="H118" s="27"/>
      <c r="I118" s="8"/>
      <c r="J118" s="27"/>
      <c r="K118" s="27"/>
      <c r="L118" s="8"/>
    </row>
    <row r="119" spans="1:12" ht="39.6" x14ac:dyDescent="0.3">
      <c r="A119" s="33"/>
      <c r="D119" s="13" t="s">
        <v>315</v>
      </c>
      <c r="E119" s="12">
        <v>137158</v>
      </c>
      <c r="F119" s="11">
        <f>E119*F9/E9</f>
        <v>5.5692093758998159E-4</v>
      </c>
      <c r="H119" s="27"/>
      <c r="I119" s="8"/>
      <c r="J119" s="27"/>
      <c r="K119" s="27"/>
      <c r="L119" s="8"/>
    </row>
    <row r="120" spans="1:12" x14ac:dyDescent="0.3">
      <c r="A120" s="33"/>
      <c r="D120" s="13" t="s">
        <v>341</v>
      </c>
      <c r="E120" s="12">
        <v>4147</v>
      </c>
      <c r="F120" s="11">
        <f>E120*F9/E9</f>
        <v>1.6838617712314656E-5</v>
      </c>
      <c r="H120" s="27"/>
      <c r="I120" s="8"/>
      <c r="J120" s="27"/>
      <c r="K120" s="27"/>
      <c r="L120" s="8"/>
    </row>
    <row r="121" spans="1:12" ht="26.4" x14ac:dyDescent="0.3">
      <c r="A121" s="33"/>
      <c r="D121" s="13" t="s">
        <v>316</v>
      </c>
      <c r="E121" s="12">
        <v>3864142</v>
      </c>
      <c r="F121" s="11">
        <f>E121*F9/E9</f>
        <v>1.5690091614202793E-2</v>
      </c>
      <c r="H121" s="27"/>
      <c r="I121" s="8"/>
      <c r="J121" s="27"/>
      <c r="K121" s="27"/>
      <c r="L121" s="8"/>
    </row>
    <row r="122" spans="1:12" ht="26.4" x14ac:dyDescent="0.3">
      <c r="A122" s="33"/>
      <c r="D122" s="13" t="s">
        <v>317</v>
      </c>
      <c r="E122" s="12">
        <v>19441</v>
      </c>
      <c r="F122" s="11">
        <f>E122*F9/E9</f>
        <v>7.893888761637551E-5</v>
      </c>
      <c r="H122" s="27"/>
      <c r="I122" s="8"/>
      <c r="J122" s="27"/>
      <c r="K122" s="27"/>
      <c r="L122" s="8"/>
    </row>
    <row r="123" spans="1:12" x14ac:dyDescent="0.3">
      <c r="D123" s="13" t="s">
        <v>90</v>
      </c>
      <c r="E123" s="12">
        <v>2594</v>
      </c>
      <c r="F123" s="11">
        <f>E123*F9/E9</f>
        <v>1.0532764491377916E-5</v>
      </c>
      <c r="H123" s="27"/>
      <c r="I123" s="8"/>
      <c r="J123" s="27"/>
      <c r="K123" s="27"/>
      <c r="L123" s="8"/>
    </row>
    <row r="124" spans="1:12" x14ac:dyDescent="0.3">
      <c r="D124" s="13" t="s">
        <v>91</v>
      </c>
      <c r="E124" s="12">
        <v>332883</v>
      </c>
      <c r="F124" s="11">
        <f>E124*F9/E9</f>
        <v>1.3516492838023728E-3</v>
      </c>
      <c r="H124" s="27"/>
      <c r="I124" s="8"/>
      <c r="J124" s="27"/>
      <c r="K124" s="27"/>
      <c r="L124" s="8"/>
    </row>
    <row r="125" spans="1:12" ht="39.6" x14ac:dyDescent="0.3">
      <c r="D125" s="13" t="s">
        <v>318</v>
      </c>
      <c r="E125" s="12">
        <v>359831.7</v>
      </c>
      <c r="F125" s="11">
        <f>E125*F9/E9</f>
        <v>1.4610726879846381E-3</v>
      </c>
      <c r="H125" s="27"/>
      <c r="I125" s="8"/>
      <c r="J125" s="27"/>
      <c r="K125" s="27"/>
      <c r="L125" s="8"/>
    </row>
    <row r="126" spans="1:12" ht="26.4" x14ac:dyDescent="0.3">
      <c r="D126" s="13" t="s">
        <v>92</v>
      </c>
      <c r="E126" s="12">
        <v>95310</v>
      </c>
      <c r="F126" s="11">
        <f>E126*F9/E9</f>
        <v>3.8699991660494571E-4</v>
      </c>
      <c r="H126" s="27"/>
      <c r="I126" s="8"/>
      <c r="J126" s="27"/>
      <c r="K126" s="27"/>
      <c r="L126" s="8"/>
    </row>
    <row r="127" spans="1:12" x14ac:dyDescent="0.3">
      <c r="A127" s="33"/>
      <c r="C127" s="7"/>
      <c r="D127" s="13" t="s">
        <v>93</v>
      </c>
      <c r="E127" s="12">
        <v>237135.5</v>
      </c>
      <c r="F127" s="11">
        <f>E127*F9/E9</f>
        <v>9.6287292754246257E-4</v>
      </c>
      <c r="H127" s="27"/>
      <c r="I127" s="8"/>
      <c r="J127" s="27"/>
      <c r="K127" s="27"/>
      <c r="L127" s="8"/>
    </row>
    <row r="128" spans="1:12" x14ac:dyDescent="0.3">
      <c r="A128" s="33"/>
      <c r="C128" s="7"/>
      <c r="D128" s="13" t="s">
        <v>94</v>
      </c>
      <c r="E128" s="12">
        <v>2088</v>
      </c>
      <c r="F128" s="11">
        <f>E128*F9/E9</f>
        <v>8.4781851418647222E-6</v>
      </c>
      <c r="H128" s="27"/>
      <c r="I128" s="8"/>
      <c r="J128" s="27"/>
      <c r="K128" s="27"/>
      <c r="L128" s="8"/>
    </row>
    <row r="129" spans="1:12" x14ac:dyDescent="0.3">
      <c r="A129" s="33"/>
      <c r="C129" s="7"/>
      <c r="D129" s="13" t="s">
        <v>95</v>
      </c>
      <c r="E129" s="12">
        <v>5134</v>
      </c>
      <c r="F129" s="11">
        <f>E129*F9/E9</f>
        <v>2.0846265573914504E-5</v>
      </c>
      <c r="H129" s="27"/>
      <c r="I129" s="8"/>
      <c r="J129" s="27"/>
      <c r="K129" s="27"/>
      <c r="L129" s="8"/>
    </row>
    <row r="130" spans="1:12" x14ac:dyDescent="0.3">
      <c r="A130" s="33"/>
      <c r="C130" s="7"/>
      <c r="D130" s="13" t="s">
        <v>96</v>
      </c>
      <c r="E130" s="12">
        <v>4256</v>
      </c>
      <c r="F130" s="11">
        <f>E130*F9/E9</f>
        <v>1.7281204963494378E-5</v>
      </c>
      <c r="H130" s="27"/>
      <c r="I130" s="8"/>
      <c r="J130" s="27"/>
      <c r="K130" s="27"/>
      <c r="L130" s="8"/>
    </row>
    <row r="131" spans="1:12" x14ac:dyDescent="0.3">
      <c r="A131" s="33"/>
      <c r="C131" s="7"/>
      <c r="D131" s="13" t="s">
        <v>319</v>
      </c>
      <c r="E131" s="12">
        <v>0</v>
      </c>
      <c r="F131" s="11">
        <f>E131*F9/E9</f>
        <v>0</v>
      </c>
      <c r="H131" s="27"/>
      <c r="I131" s="8"/>
      <c r="J131" s="27"/>
      <c r="K131" s="27"/>
      <c r="L131" s="8"/>
    </row>
    <row r="132" spans="1:12" x14ac:dyDescent="0.3">
      <c r="A132" s="33"/>
      <c r="C132" s="7"/>
      <c r="D132" s="13" t="s">
        <v>320</v>
      </c>
      <c r="E132" s="12">
        <v>0</v>
      </c>
      <c r="F132" s="11">
        <f>E132*F9/E9</f>
        <v>0</v>
      </c>
      <c r="H132" s="27"/>
      <c r="I132" s="8"/>
      <c r="J132" s="27"/>
      <c r="K132" s="27"/>
      <c r="L132" s="8"/>
    </row>
    <row r="133" spans="1:12" x14ac:dyDescent="0.3">
      <c r="A133" s="33"/>
      <c r="C133" s="7"/>
      <c r="D133" s="13" t="s">
        <v>358</v>
      </c>
      <c r="E133" s="12">
        <v>0</v>
      </c>
      <c r="F133" s="11">
        <f>E133*F9/E9</f>
        <v>0</v>
      </c>
      <c r="H133" s="27"/>
      <c r="I133" s="8"/>
      <c r="J133" s="27"/>
      <c r="K133" s="27"/>
      <c r="L133" s="8"/>
    </row>
    <row r="134" spans="1:12" x14ac:dyDescent="0.3">
      <c r="A134" s="33"/>
      <c r="C134" s="7"/>
      <c r="D134" s="13" t="s">
        <v>352</v>
      </c>
      <c r="E134" s="12">
        <v>-363028.5</v>
      </c>
      <c r="F134" s="11">
        <f>E134*F9/E9</f>
        <v>-1.4740530817880448E-3</v>
      </c>
      <c r="H134" s="27"/>
      <c r="I134" s="8"/>
      <c r="J134" s="27"/>
      <c r="K134" s="27"/>
      <c r="L134" s="8"/>
    </row>
    <row r="135" spans="1:12" x14ac:dyDescent="0.3">
      <c r="A135" s="33"/>
      <c r="C135" s="7"/>
      <c r="D135" s="23" t="s">
        <v>97</v>
      </c>
      <c r="E135" s="25">
        <f>SUM(E136:E142)</f>
        <v>1294129</v>
      </c>
      <c r="F135" s="24">
        <f>E135*F9/E9</f>
        <v>5.2547247411188942E-3</v>
      </c>
      <c r="H135" s="27"/>
      <c r="I135" s="8"/>
      <c r="J135" s="27"/>
      <c r="K135" s="27"/>
      <c r="L135" s="8"/>
    </row>
    <row r="136" spans="1:12" x14ac:dyDescent="0.3">
      <c r="A136" s="33"/>
      <c r="C136" s="7"/>
      <c r="D136" s="13" t="s">
        <v>98</v>
      </c>
      <c r="E136" s="16">
        <v>289011</v>
      </c>
      <c r="F136" s="12">
        <f>E136*F9/E9</f>
        <v>1.1735099454192842E-3</v>
      </c>
      <c r="H136" s="27"/>
      <c r="I136" s="8"/>
      <c r="J136" s="27"/>
      <c r="K136" s="27"/>
      <c r="L136" s="8"/>
    </row>
    <row r="137" spans="1:12" x14ac:dyDescent="0.3">
      <c r="A137" s="33"/>
      <c r="C137" s="7"/>
      <c r="D137" s="13" t="s">
        <v>99</v>
      </c>
      <c r="E137" s="16">
        <v>415052</v>
      </c>
      <c r="F137" s="12">
        <f>E137*F9/E9</f>
        <v>1.6852910438224314E-3</v>
      </c>
      <c r="H137" s="27"/>
      <c r="I137" s="8"/>
      <c r="J137" s="27"/>
      <c r="K137" s="27"/>
      <c r="L137" s="8"/>
    </row>
    <row r="138" spans="1:12" x14ac:dyDescent="0.3">
      <c r="A138" s="33"/>
      <c r="C138" s="7"/>
      <c r="D138" s="13" t="s">
        <v>100</v>
      </c>
      <c r="E138" s="16">
        <v>13852</v>
      </c>
      <c r="F138" s="12">
        <f>E138*F9/E9</f>
        <v>5.6245124801297959E-5</v>
      </c>
      <c r="H138" s="27"/>
      <c r="I138" s="8"/>
      <c r="J138" s="27"/>
      <c r="K138" s="27"/>
      <c r="L138" s="8"/>
    </row>
    <row r="139" spans="1:12" x14ac:dyDescent="0.3">
      <c r="A139" s="33"/>
      <c r="C139" s="7"/>
      <c r="D139" s="13" t="s">
        <v>101</v>
      </c>
      <c r="E139" s="16">
        <v>19928</v>
      </c>
      <c r="F139" s="12">
        <f>E139*F9/E9</f>
        <v>8.0916318729444539E-5</v>
      </c>
      <c r="H139" s="27"/>
      <c r="I139" s="8"/>
      <c r="J139" s="27"/>
      <c r="K139" s="27"/>
      <c r="L139" s="8"/>
    </row>
    <row r="140" spans="1:12" x14ac:dyDescent="0.3">
      <c r="A140" s="33"/>
      <c r="C140" s="7"/>
      <c r="D140" s="13" t="s">
        <v>102</v>
      </c>
      <c r="E140" s="16">
        <v>1285</v>
      </c>
      <c r="F140" s="12">
        <f>E140*F9/E9</f>
        <v>5.2176570437242184E-6</v>
      </c>
      <c r="H140" s="27"/>
      <c r="I140" s="8"/>
      <c r="J140" s="27"/>
      <c r="K140" s="27"/>
      <c r="L140" s="8"/>
    </row>
    <row r="141" spans="1:12" x14ac:dyDescent="0.3">
      <c r="A141" s="33"/>
      <c r="C141" s="7"/>
      <c r="D141" s="13" t="s">
        <v>103</v>
      </c>
      <c r="E141" s="16">
        <v>0</v>
      </c>
      <c r="F141" s="12">
        <f>E141*F9/E9</f>
        <v>0</v>
      </c>
      <c r="H141" s="27"/>
      <c r="I141" s="8"/>
      <c r="J141" s="27"/>
      <c r="K141" s="27"/>
      <c r="L141" s="8"/>
    </row>
    <row r="142" spans="1:12" x14ac:dyDescent="0.3">
      <c r="A142" s="33"/>
      <c r="C142" s="7"/>
      <c r="D142" s="13" t="s">
        <v>104</v>
      </c>
      <c r="E142" s="16">
        <v>555001</v>
      </c>
      <c r="F142" s="12">
        <f>E142*F9/E9</f>
        <v>2.253544651302712E-3</v>
      </c>
      <c r="H142" s="27"/>
      <c r="I142" s="8"/>
      <c r="J142" s="27"/>
      <c r="K142" s="27"/>
      <c r="L142" s="8"/>
    </row>
    <row r="143" spans="1:12" ht="26.4" x14ac:dyDescent="0.3">
      <c r="A143" s="33"/>
      <c r="C143" s="7"/>
      <c r="D143" s="23" t="s">
        <v>105</v>
      </c>
      <c r="E143" s="25">
        <f>SUM(E144:E145)</f>
        <v>5314</v>
      </c>
      <c r="F143" s="24">
        <f>E143*F9/E9</f>
        <v>2.1577143603385602E-5</v>
      </c>
      <c r="H143" s="27"/>
      <c r="I143" s="8"/>
      <c r="J143" s="27"/>
      <c r="K143" s="27"/>
      <c r="L143" s="8"/>
    </row>
    <row r="144" spans="1:12" x14ac:dyDescent="0.3">
      <c r="A144" s="33"/>
      <c r="C144" s="7"/>
      <c r="D144" s="13" t="s">
        <v>105</v>
      </c>
      <c r="E144" s="16">
        <v>4026</v>
      </c>
      <c r="F144" s="12">
        <f>E144*F9/E9</f>
        <v>1.6347305259170197E-5</v>
      </c>
      <c r="H144" s="27"/>
      <c r="I144" s="8"/>
      <c r="J144" s="27"/>
      <c r="K144" s="27"/>
      <c r="L144" s="8"/>
    </row>
    <row r="145" spans="1:12" x14ac:dyDescent="0.3">
      <c r="A145" s="33"/>
      <c r="C145" s="7"/>
      <c r="D145" s="19" t="s">
        <v>321</v>
      </c>
      <c r="E145" s="16">
        <v>1288</v>
      </c>
      <c r="F145" s="16">
        <f>E145*F9/E9</f>
        <v>5.2298383442154035E-6</v>
      </c>
      <c r="H145" s="27"/>
      <c r="I145" s="8"/>
      <c r="J145" s="27"/>
      <c r="K145" s="27"/>
      <c r="L145" s="8"/>
    </row>
    <row r="146" spans="1:12" x14ac:dyDescent="0.3">
      <c r="A146" s="33"/>
      <c r="C146" s="7"/>
      <c r="D146" s="23" t="s">
        <v>106</v>
      </c>
      <c r="E146" s="25">
        <f>SUM(E147:E215)</f>
        <v>4568399</v>
      </c>
      <c r="F146" s="24">
        <f>E146*F9/E9</f>
        <v>1.854968032754294E-2</v>
      </c>
      <c r="H146" s="27"/>
      <c r="I146" s="8"/>
      <c r="J146" s="27"/>
      <c r="K146" s="27"/>
      <c r="L146" s="8"/>
    </row>
    <row r="147" spans="1:12" x14ac:dyDescent="0.3">
      <c r="A147" s="33"/>
      <c r="C147" s="7"/>
      <c r="D147" s="13" t="s">
        <v>107</v>
      </c>
      <c r="E147" s="16">
        <v>336</v>
      </c>
      <c r="F147" s="12">
        <f>E147*F9/E9</f>
        <v>1.3643056550127138E-6</v>
      </c>
      <c r="H147" s="27"/>
      <c r="I147" s="8"/>
      <c r="J147" s="27"/>
      <c r="K147" s="27"/>
      <c r="L147" s="8"/>
    </row>
    <row r="148" spans="1:12" x14ac:dyDescent="0.3">
      <c r="A148" s="33"/>
      <c r="C148" s="7"/>
      <c r="D148" s="13" t="s">
        <v>108</v>
      </c>
      <c r="E148" s="16">
        <v>3880</v>
      </c>
      <c r="F148" s="12">
        <f>E148*F9/E9</f>
        <v>1.5754481968599198E-5</v>
      </c>
      <c r="H148" s="27"/>
      <c r="I148" s="8"/>
      <c r="J148" s="27"/>
      <c r="K148" s="27"/>
      <c r="L148" s="8"/>
    </row>
    <row r="149" spans="1:12" x14ac:dyDescent="0.3">
      <c r="A149" s="33"/>
      <c r="C149" s="7"/>
      <c r="D149" s="13" t="s">
        <v>109</v>
      </c>
      <c r="E149" s="16">
        <v>35052</v>
      </c>
      <c r="F149" s="12">
        <f>E149*F9/E9</f>
        <v>1.4232631493900491E-4</v>
      </c>
      <c r="H149" s="27"/>
      <c r="I149" s="8"/>
      <c r="J149" s="27"/>
      <c r="K149" s="27"/>
      <c r="L149" s="8"/>
    </row>
    <row r="150" spans="1:12" x14ac:dyDescent="0.3">
      <c r="A150" s="33"/>
      <c r="C150" s="7"/>
      <c r="D150" s="13" t="s">
        <v>359</v>
      </c>
      <c r="E150" s="16">
        <v>0</v>
      </c>
      <c r="F150" s="12">
        <f>E150*F9/E9</f>
        <v>0</v>
      </c>
      <c r="H150" s="27"/>
      <c r="I150" s="8"/>
      <c r="J150" s="27"/>
      <c r="K150" s="27"/>
      <c r="L150" s="8"/>
    </row>
    <row r="151" spans="1:12" x14ac:dyDescent="0.3">
      <c r="A151" s="33"/>
      <c r="C151" s="7"/>
      <c r="D151" s="13" t="s">
        <v>110</v>
      </c>
      <c r="E151" s="16">
        <v>776</v>
      </c>
      <c r="F151" s="12">
        <f>E151*F9/E9</f>
        <v>3.1508963937198392E-6</v>
      </c>
      <c r="H151" s="27"/>
      <c r="I151" s="8"/>
      <c r="J151" s="27"/>
      <c r="K151" s="27"/>
      <c r="L151" s="8"/>
    </row>
    <row r="152" spans="1:12" x14ac:dyDescent="0.3">
      <c r="A152" s="33"/>
      <c r="C152" s="7"/>
      <c r="D152" s="13" t="s">
        <v>322</v>
      </c>
      <c r="E152" s="16">
        <v>10555</v>
      </c>
      <c r="F152" s="12">
        <f>E152*F9/E9</f>
        <v>4.28578755614857E-5</v>
      </c>
      <c r="H152" s="27"/>
      <c r="I152" s="8"/>
      <c r="J152" s="27"/>
      <c r="K152" s="27"/>
      <c r="L152" s="8"/>
    </row>
    <row r="153" spans="1:12" x14ac:dyDescent="0.3">
      <c r="A153" s="33"/>
      <c r="C153" s="7"/>
      <c r="D153" s="13" t="s">
        <v>111</v>
      </c>
      <c r="E153" s="16">
        <v>10555</v>
      </c>
      <c r="F153" s="12">
        <f>E153*F9/E9</f>
        <v>4.28578755614857E-5</v>
      </c>
      <c r="H153" s="27"/>
      <c r="I153" s="8"/>
      <c r="J153" s="27"/>
      <c r="K153" s="27"/>
      <c r="L153" s="8"/>
    </row>
    <row r="154" spans="1:12" x14ac:dyDescent="0.3">
      <c r="A154" s="33"/>
      <c r="C154" s="7"/>
      <c r="D154" s="13" t="s">
        <v>112</v>
      </c>
      <c r="E154" s="16">
        <v>0</v>
      </c>
      <c r="F154" s="12">
        <f>E154*F9/E9</f>
        <v>0</v>
      </c>
      <c r="H154" s="27"/>
      <c r="I154" s="8"/>
      <c r="J154" s="27"/>
      <c r="K154" s="27"/>
      <c r="L154" s="8"/>
    </row>
    <row r="155" spans="1:12" x14ac:dyDescent="0.3">
      <c r="A155" s="33"/>
      <c r="C155" s="7"/>
      <c r="D155" s="13" t="s">
        <v>113</v>
      </c>
      <c r="E155" s="16">
        <v>2138400</v>
      </c>
      <c r="F155" s="12">
        <f>E155*F9/E9</f>
        <v>8.6828309901166301E-3</v>
      </c>
      <c r="H155" s="27"/>
      <c r="I155" s="8"/>
      <c r="J155" s="27"/>
      <c r="K155" s="27"/>
      <c r="L155" s="8"/>
    </row>
    <row r="156" spans="1:12" x14ac:dyDescent="0.3">
      <c r="A156" s="33"/>
      <c r="C156" s="7"/>
      <c r="D156" s="13" t="s">
        <v>114</v>
      </c>
      <c r="E156" s="16">
        <v>4236</v>
      </c>
      <c r="F156" s="12">
        <f>E156*F9/E9</f>
        <v>1.7199996293553143E-5</v>
      </c>
      <c r="H156" s="27"/>
      <c r="I156" s="8"/>
      <c r="J156" s="27"/>
      <c r="K156" s="27"/>
      <c r="L156" s="8"/>
    </row>
    <row r="157" spans="1:12" x14ac:dyDescent="0.3">
      <c r="A157" s="33"/>
      <c r="C157" s="7"/>
      <c r="D157" s="37" t="s">
        <v>360</v>
      </c>
      <c r="E157" s="16">
        <v>0</v>
      </c>
      <c r="F157" s="12">
        <f>E157*F9/E9</f>
        <v>0</v>
      </c>
      <c r="H157" s="27"/>
      <c r="I157" s="8"/>
      <c r="J157" s="27"/>
      <c r="K157" s="27"/>
      <c r="L157" s="8"/>
    </row>
    <row r="158" spans="1:12" x14ac:dyDescent="0.3">
      <c r="A158" s="33"/>
      <c r="C158" s="7"/>
      <c r="D158" s="13" t="s">
        <v>115</v>
      </c>
      <c r="E158" s="16">
        <v>23232</v>
      </c>
      <c r="F158" s="12">
        <f>E158*F9/E9</f>
        <v>9.4331991003736214E-5</v>
      </c>
      <c r="H158" s="27"/>
      <c r="I158" s="8"/>
      <c r="J158" s="27"/>
      <c r="K158" s="27"/>
      <c r="L158" s="8"/>
    </row>
    <row r="159" spans="1:12" x14ac:dyDescent="0.3">
      <c r="A159" s="33"/>
      <c r="C159" s="7"/>
      <c r="D159" s="37" t="s">
        <v>361</v>
      </c>
      <c r="E159" s="16">
        <v>0</v>
      </c>
      <c r="F159" s="12">
        <f>E159*F9/E9</f>
        <v>0</v>
      </c>
      <c r="H159" s="27"/>
      <c r="I159" s="8"/>
      <c r="J159" s="27"/>
      <c r="K159" s="27"/>
      <c r="L159" s="8"/>
    </row>
    <row r="160" spans="1:12" x14ac:dyDescent="0.3">
      <c r="A160" s="33"/>
      <c r="C160" s="7"/>
      <c r="D160" s="13" t="s">
        <v>116</v>
      </c>
      <c r="E160" s="16">
        <v>848</v>
      </c>
      <c r="F160" s="12">
        <f>E160*F9/E9</f>
        <v>3.4432476055082779E-6</v>
      </c>
      <c r="H160" s="27"/>
      <c r="I160" s="8"/>
      <c r="J160" s="27"/>
      <c r="K160" s="27"/>
      <c r="L160" s="8"/>
    </row>
    <row r="161" spans="1:12" x14ac:dyDescent="0.3">
      <c r="A161" s="33"/>
      <c r="C161" s="7"/>
      <c r="D161" s="13" t="s">
        <v>117</v>
      </c>
      <c r="E161" s="16">
        <v>890415</v>
      </c>
      <c r="F161" s="12">
        <f>E161*F9/E9</f>
        <v>3.6154708922861477E-3</v>
      </c>
      <c r="H161" s="27"/>
      <c r="I161" s="8"/>
      <c r="J161" s="27"/>
      <c r="K161" s="27"/>
      <c r="L161" s="8"/>
    </row>
    <row r="162" spans="1:12" x14ac:dyDescent="0.3">
      <c r="A162" s="33"/>
      <c r="C162" s="7"/>
      <c r="D162" s="13" t="s">
        <v>118</v>
      </c>
      <c r="E162" s="16">
        <v>36801</v>
      </c>
      <c r="F162" s="12">
        <f>E162*F9/E9</f>
        <v>1.4942801312536574E-4</v>
      </c>
      <c r="H162" s="27"/>
      <c r="I162" s="8"/>
      <c r="J162" s="27"/>
      <c r="K162" s="27"/>
      <c r="L162" s="8"/>
    </row>
    <row r="163" spans="1:12" x14ac:dyDescent="0.3">
      <c r="A163" s="33"/>
      <c r="C163" s="7"/>
      <c r="D163" s="13" t="s">
        <v>119</v>
      </c>
      <c r="E163" s="16">
        <v>1164</v>
      </c>
      <c r="F163" s="12">
        <f>E163*F9/E9</f>
        <v>4.7263445905797586E-6</v>
      </c>
      <c r="H163" s="27"/>
      <c r="I163" s="8"/>
      <c r="J163" s="27"/>
      <c r="K163" s="27"/>
      <c r="L163" s="8"/>
    </row>
    <row r="164" spans="1:12" x14ac:dyDescent="0.3">
      <c r="A164" s="33"/>
      <c r="C164" s="7"/>
      <c r="D164" s="13" t="s">
        <v>120</v>
      </c>
      <c r="E164" s="16">
        <v>1263</v>
      </c>
      <c r="F164" s="12">
        <f>E164*F9/E9</f>
        <v>5.1283275067888622E-6</v>
      </c>
      <c r="H164" s="27"/>
      <c r="I164" s="8"/>
      <c r="J164" s="27"/>
      <c r="K164" s="27"/>
      <c r="L164" s="8"/>
    </row>
    <row r="165" spans="1:12" x14ac:dyDescent="0.3">
      <c r="A165" s="33"/>
      <c r="C165" s="7"/>
      <c r="D165" s="13" t="s">
        <v>344</v>
      </c>
      <c r="E165" s="16">
        <v>0</v>
      </c>
      <c r="F165" s="12">
        <f>E165*F9/E9</f>
        <v>0</v>
      </c>
      <c r="H165" s="27"/>
      <c r="I165" s="8"/>
      <c r="J165" s="27"/>
      <c r="K165" s="27"/>
      <c r="L165" s="8"/>
    </row>
    <row r="166" spans="1:12" x14ac:dyDescent="0.3">
      <c r="A166" s="33"/>
      <c r="C166" s="7"/>
      <c r="D166" s="13" t="s">
        <v>121</v>
      </c>
      <c r="E166" s="16">
        <v>0</v>
      </c>
      <c r="F166" s="12">
        <f>E166*F9/E9</f>
        <v>0</v>
      </c>
      <c r="H166" s="27"/>
      <c r="I166" s="8"/>
      <c r="J166" s="27"/>
      <c r="K166" s="27"/>
      <c r="L166" s="8"/>
    </row>
    <row r="167" spans="1:12" x14ac:dyDescent="0.3">
      <c r="A167" s="33"/>
      <c r="C167" s="7"/>
      <c r="D167" s="13" t="s">
        <v>345</v>
      </c>
      <c r="E167" s="16">
        <v>0</v>
      </c>
      <c r="F167" s="12">
        <f>E167*F9/E9</f>
        <v>0</v>
      </c>
      <c r="H167" s="27"/>
      <c r="I167" s="8"/>
      <c r="J167" s="27"/>
      <c r="K167" s="27"/>
      <c r="L167" s="8"/>
    </row>
    <row r="168" spans="1:12" x14ac:dyDescent="0.3">
      <c r="A168" s="33"/>
      <c r="C168" s="7"/>
      <c r="D168" s="13" t="s">
        <v>323</v>
      </c>
      <c r="E168" s="16">
        <v>17980</v>
      </c>
      <c r="F168" s="12">
        <f>E168*F9/E9</f>
        <v>7.3006594277168435E-5</v>
      </c>
      <c r="H168" s="27"/>
      <c r="I168" s="8"/>
      <c r="J168" s="27"/>
      <c r="K168" s="27"/>
      <c r="L168" s="8"/>
    </row>
    <row r="169" spans="1:12" x14ac:dyDescent="0.3">
      <c r="A169" s="33"/>
      <c r="C169" s="7"/>
      <c r="D169" s="13" t="s">
        <v>122</v>
      </c>
      <c r="E169" s="16">
        <v>7788</v>
      </c>
      <c r="F169" s="12">
        <f>E169*F9/E9</f>
        <v>3.1622656075116119E-5</v>
      </c>
      <c r="H169" s="27"/>
      <c r="I169" s="8"/>
      <c r="J169" s="27"/>
      <c r="K169" s="27"/>
      <c r="L169" s="8"/>
    </row>
    <row r="170" spans="1:12" x14ac:dyDescent="0.3">
      <c r="A170" s="33"/>
      <c r="C170" s="7"/>
      <c r="D170" s="13" t="s">
        <v>123</v>
      </c>
      <c r="E170" s="16">
        <v>1298</v>
      </c>
      <c r="F170" s="12">
        <f>E170*F9/E9</f>
        <v>5.2704426791860202E-6</v>
      </c>
      <c r="H170" s="27"/>
      <c r="I170" s="8"/>
      <c r="J170" s="27"/>
      <c r="K170" s="27"/>
      <c r="L170" s="8"/>
    </row>
    <row r="171" spans="1:12" x14ac:dyDescent="0.3">
      <c r="A171" s="33"/>
      <c r="C171" s="7"/>
      <c r="D171" s="13" t="s">
        <v>362</v>
      </c>
      <c r="E171" s="16">
        <v>3367</v>
      </c>
      <c r="F171" s="12">
        <f>E171*F9/E9</f>
        <v>1.367147958460657E-5</v>
      </c>
      <c r="H171" s="27"/>
      <c r="I171" s="8"/>
      <c r="J171" s="27"/>
      <c r="K171" s="27"/>
      <c r="L171" s="8"/>
    </row>
    <row r="172" spans="1:12" x14ac:dyDescent="0.3">
      <c r="A172" s="33"/>
      <c r="C172" s="7"/>
      <c r="D172" s="13" t="s">
        <v>124</v>
      </c>
      <c r="E172" s="16">
        <v>0</v>
      </c>
      <c r="F172" s="12">
        <f>E172*F9/E9</f>
        <v>0</v>
      </c>
      <c r="H172" s="27"/>
      <c r="I172" s="8"/>
      <c r="J172" s="27"/>
      <c r="K172" s="27"/>
      <c r="L172" s="8"/>
    </row>
    <row r="173" spans="1:12" x14ac:dyDescent="0.3">
      <c r="A173" s="33"/>
      <c r="C173" s="7"/>
      <c r="D173" s="13" t="s">
        <v>125</v>
      </c>
      <c r="E173" s="16">
        <v>255</v>
      </c>
      <c r="F173" s="12">
        <f>E173*F9/E9</f>
        <v>1.0354105417507203E-6</v>
      </c>
      <c r="H173" s="27"/>
      <c r="I173" s="8"/>
      <c r="J173" s="27"/>
      <c r="K173" s="27"/>
      <c r="L173" s="8"/>
    </row>
    <row r="174" spans="1:12" x14ac:dyDescent="0.3">
      <c r="A174" s="33"/>
      <c r="C174" s="7"/>
      <c r="D174" s="13" t="s">
        <v>363</v>
      </c>
      <c r="E174" s="16">
        <v>600</v>
      </c>
      <c r="F174" s="12">
        <f>E174*F9/E9</f>
        <v>2.436260098236989E-6</v>
      </c>
      <c r="H174" s="27"/>
      <c r="I174" s="8"/>
      <c r="J174" s="27"/>
      <c r="K174" s="27"/>
      <c r="L174" s="8"/>
    </row>
    <row r="175" spans="1:12" x14ac:dyDescent="0.3">
      <c r="A175" s="33"/>
      <c r="C175" s="7"/>
      <c r="D175" s="13" t="s">
        <v>126</v>
      </c>
      <c r="E175" s="16">
        <v>1344</v>
      </c>
      <c r="F175" s="12">
        <f>E175*F9/E9</f>
        <v>5.4572226200508554E-6</v>
      </c>
      <c r="H175" s="27"/>
      <c r="I175" s="8"/>
      <c r="J175" s="27"/>
      <c r="K175" s="27"/>
      <c r="L175" s="8"/>
    </row>
    <row r="176" spans="1:12" x14ac:dyDescent="0.3">
      <c r="A176" s="33"/>
      <c r="C176" s="7"/>
      <c r="D176" s="13" t="s">
        <v>127</v>
      </c>
      <c r="E176" s="16">
        <v>62754</v>
      </c>
      <c r="F176" s="12">
        <f>E176*F9/E9</f>
        <v>2.5480844367460669E-4</v>
      </c>
      <c r="H176" s="27"/>
      <c r="I176" s="8"/>
      <c r="J176" s="27"/>
      <c r="K176" s="27"/>
      <c r="L176" s="8"/>
    </row>
    <row r="177" spans="1:12" x14ac:dyDescent="0.3">
      <c r="A177" s="33"/>
      <c r="C177" s="7"/>
      <c r="D177" s="13" t="s">
        <v>128</v>
      </c>
      <c r="E177" s="16">
        <v>64860</v>
      </c>
      <c r="F177" s="12">
        <f>E177*F9/E9</f>
        <v>2.6335971661941855E-4</v>
      </c>
      <c r="H177" s="27"/>
      <c r="I177" s="8"/>
      <c r="J177" s="27"/>
      <c r="K177" s="27"/>
      <c r="L177" s="8"/>
    </row>
    <row r="178" spans="1:12" x14ac:dyDescent="0.3">
      <c r="A178" s="33"/>
      <c r="C178" s="7"/>
      <c r="D178" s="13" t="s">
        <v>129</v>
      </c>
      <c r="E178" s="16">
        <v>93121</v>
      </c>
      <c r="F178" s="12">
        <f>E178*F9/E9</f>
        <v>3.7811162767987779E-4</v>
      </c>
      <c r="H178" s="27"/>
      <c r="I178" s="8"/>
      <c r="J178" s="27"/>
      <c r="K178" s="27"/>
      <c r="L178" s="8"/>
    </row>
    <row r="179" spans="1:12" x14ac:dyDescent="0.3">
      <c r="A179" s="33"/>
      <c r="C179" s="7"/>
      <c r="D179" s="13" t="s">
        <v>365</v>
      </c>
      <c r="E179" s="16">
        <v>63</v>
      </c>
      <c r="F179" s="12">
        <f>E179*F9/E9</f>
        <v>2.5580731031488386E-7</v>
      </c>
      <c r="H179" s="27"/>
      <c r="I179" s="8"/>
      <c r="J179" s="27"/>
      <c r="K179" s="27"/>
      <c r="L179" s="8"/>
    </row>
    <row r="180" spans="1:12" ht="26.4" x14ac:dyDescent="0.3">
      <c r="A180" s="33"/>
      <c r="C180" s="7"/>
      <c r="D180" s="13" t="s">
        <v>364</v>
      </c>
      <c r="E180" s="16">
        <v>0</v>
      </c>
      <c r="F180" s="12">
        <f>E180*F9/E9</f>
        <v>0</v>
      </c>
      <c r="H180" s="27"/>
      <c r="I180" s="8"/>
      <c r="J180" s="27"/>
      <c r="K180" s="27"/>
      <c r="L180" s="8"/>
    </row>
    <row r="181" spans="1:12" ht="26.4" x14ac:dyDescent="0.3">
      <c r="A181" s="33"/>
      <c r="C181" s="7"/>
      <c r="D181" s="13" t="s">
        <v>366</v>
      </c>
      <c r="E181" s="16">
        <v>0</v>
      </c>
      <c r="F181" s="12">
        <f>E181*F9/E9</f>
        <v>0</v>
      </c>
      <c r="H181" s="27"/>
      <c r="I181" s="8"/>
      <c r="J181" s="27"/>
      <c r="K181" s="27"/>
      <c r="L181" s="8"/>
    </row>
    <row r="182" spans="1:12" x14ac:dyDescent="0.3">
      <c r="A182" s="33"/>
      <c r="C182" s="7"/>
      <c r="D182" s="13" t="s">
        <v>346</v>
      </c>
      <c r="E182" s="16">
        <v>129713</v>
      </c>
      <c r="F182" s="12">
        <f>E182*F9/E9</f>
        <v>5.2669101020435757E-4</v>
      </c>
      <c r="H182" s="27"/>
      <c r="I182" s="8"/>
      <c r="J182" s="27"/>
      <c r="K182" s="27"/>
      <c r="L182" s="8"/>
    </row>
    <row r="183" spans="1:12" x14ac:dyDescent="0.3">
      <c r="A183" s="33"/>
      <c r="C183" s="7"/>
      <c r="D183" s="13" t="s">
        <v>130</v>
      </c>
      <c r="E183" s="16">
        <v>8256</v>
      </c>
      <c r="F183" s="12">
        <f>E183*F9/E9</f>
        <v>3.3522938951740973E-5</v>
      </c>
      <c r="H183" s="27"/>
      <c r="I183" s="8"/>
      <c r="J183" s="27"/>
      <c r="K183" s="27"/>
      <c r="L183" s="8"/>
    </row>
    <row r="184" spans="1:12" x14ac:dyDescent="0.3">
      <c r="A184" s="33"/>
      <c r="C184" s="7"/>
      <c r="D184" s="13" t="s">
        <v>131</v>
      </c>
      <c r="E184" s="16">
        <v>6751</v>
      </c>
      <c r="F184" s="12">
        <f>E184*F9/E9</f>
        <v>2.7411986538663189E-5</v>
      </c>
      <c r="H184" s="27"/>
      <c r="I184" s="8"/>
      <c r="J184" s="27"/>
      <c r="K184" s="27"/>
      <c r="L184" s="8"/>
    </row>
    <row r="185" spans="1:12" x14ac:dyDescent="0.3">
      <c r="A185" s="33"/>
      <c r="C185" s="7"/>
      <c r="D185" s="13" t="s">
        <v>132</v>
      </c>
      <c r="E185" s="16">
        <v>35028</v>
      </c>
      <c r="F185" s="12">
        <f>E185*F9/E9</f>
        <v>1.4222886453507544E-4</v>
      </c>
      <c r="H185" s="27"/>
      <c r="I185" s="8"/>
      <c r="J185" s="27"/>
      <c r="K185" s="27"/>
      <c r="L185" s="8"/>
    </row>
    <row r="186" spans="1:12" x14ac:dyDescent="0.3">
      <c r="A186" s="33"/>
      <c r="C186" s="7"/>
      <c r="D186" s="13" t="s">
        <v>133</v>
      </c>
      <c r="E186" s="16">
        <v>7500</v>
      </c>
      <c r="F186" s="12">
        <f>E186*F9/E9</f>
        <v>3.0453251227962365E-5</v>
      </c>
      <c r="H186" s="27"/>
      <c r="I186" s="8"/>
      <c r="J186" s="27"/>
      <c r="K186" s="27"/>
      <c r="L186" s="8"/>
    </row>
    <row r="187" spans="1:12" x14ac:dyDescent="0.3">
      <c r="A187" s="33"/>
      <c r="C187" s="7"/>
      <c r="D187" s="13" t="s">
        <v>134</v>
      </c>
      <c r="E187" s="16">
        <v>559</v>
      </c>
      <c r="F187" s="12">
        <f>E187*F9/E9</f>
        <v>2.2697823248574617E-6</v>
      </c>
      <c r="H187" s="27"/>
      <c r="I187" s="8"/>
      <c r="J187" s="27"/>
      <c r="K187" s="27"/>
      <c r="L187" s="8"/>
    </row>
    <row r="188" spans="1:12" x14ac:dyDescent="0.3">
      <c r="A188" s="33"/>
      <c r="C188" s="7"/>
      <c r="D188" s="13" t="s">
        <v>135</v>
      </c>
      <c r="E188" s="16">
        <v>202662</v>
      </c>
      <c r="F188" s="12">
        <f>E188*F9/E9</f>
        <v>8.2289557338150777E-4</v>
      </c>
      <c r="H188" s="27"/>
      <c r="I188" s="8"/>
      <c r="J188" s="27"/>
      <c r="K188" s="27"/>
      <c r="L188" s="8"/>
    </row>
    <row r="189" spans="1:12" x14ac:dyDescent="0.3">
      <c r="A189" s="33"/>
      <c r="C189" s="7"/>
      <c r="D189" s="13" t="s">
        <v>136</v>
      </c>
      <c r="E189" s="16">
        <v>38750</v>
      </c>
      <c r="F189" s="12">
        <f>E189*F9/E9</f>
        <v>1.5734179801113888E-4</v>
      </c>
      <c r="H189" s="27"/>
      <c r="I189" s="8"/>
      <c r="J189" s="27"/>
      <c r="K189" s="27"/>
      <c r="L189" s="8"/>
    </row>
    <row r="190" spans="1:12" x14ac:dyDescent="0.3">
      <c r="A190" s="33"/>
      <c r="C190" s="7"/>
      <c r="D190" s="13" t="s">
        <v>347</v>
      </c>
      <c r="E190" s="16">
        <v>336600</v>
      </c>
      <c r="F190" s="12">
        <f>E190*F9/E9</f>
        <v>1.3667419151109509E-3</v>
      </c>
      <c r="H190" s="27"/>
      <c r="I190" s="8"/>
      <c r="J190" s="27"/>
      <c r="K190" s="27"/>
      <c r="L190" s="8"/>
    </row>
    <row r="191" spans="1:12" x14ac:dyDescent="0.3">
      <c r="A191" s="33"/>
      <c r="C191" s="7"/>
      <c r="D191" s="13" t="s">
        <v>348</v>
      </c>
      <c r="E191" s="16">
        <v>92488</v>
      </c>
      <c r="F191" s="12">
        <f>E191*F9/E9</f>
        <v>3.7554137327623773E-4</v>
      </c>
      <c r="H191" s="27"/>
      <c r="I191" s="8"/>
      <c r="J191" s="27"/>
      <c r="K191" s="27"/>
      <c r="L191" s="8"/>
    </row>
    <row r="192" spans="1:12" x14ac:dyDescent="0.3">
      <c r="A192" s="33"/>
      <c r="C192" s="7"/>
      <c r="D192" s="13" t="s">
        <v>137</v>
      </c>
      <c r="E192" s="16">
        <v>36036</v>
      </c>
      <c r="F192" s="12">
        <f>E192*F9/E9</f>
        <v>1.4632178150011358E-4</v>
      </c>
      <c r="H192" s="27"/>
      <c r="I192" s="8"/>
      <c r="J192" s="27"/>
      <c r="K192" s="27"/>
      <c r="L192" s="8"/>
    </row>
    <row r="193" spans="1:12" x14ac:dyDescent="0.3">
      <c r="A193" s="33"/>
      <c r="C193" s="7"/>
      <c r="D193" s="13" t="s">
        <v>138</v>
      </c>
      <c r="E193" s="16">
        <v>78597</v>
      </c>
      <c r="F193" s="12">
        <f>E193*F9/E9</f>
        <v>3.1913789156855438E-4</v>
      </c>
      <c r="H193" s="27"/>
      <c r="I193" s="8"/>
      <c r="J193" s="27"/>
      <c r="K193" s="27"/>
      <c r="L193" s="8"/>
    </row>
    <row r="194" spans="1:12" x14ac:dyDescent="0.3">
      <c r="A194" s="33"/>
      <c r="C194" s="7"/>
      <c r="D194" s="13" t="s">
        <v>139</v>
      </c>
      <c r="E194" s="16">
        <v>3686</v>
      </c>
      <c r="F194" s="12">
        <f>E194*F9/E9</f>
        <v>1.4966757870169237E-5</v>
      </c>
      <c r="H194" s="27"/>
      <c r="I194" s="8"/>
      <c r="J194" s="27"/>
      <c r="K194" s="27"/>
      <c r="L194" s="8"/>
    </row>
    <row r="195" spans="1:12" x14ac:dyDescent="0.3">
      <c r="A195" s="33"/>
      <c r="C195" s="7"/>
      <c r="D195" s="41" t="s">
        <v>371</v>
      </c>
      <c r="E195" s="16">
        <v>0</v>
      </c>
      <c r="F195" s="12">
        <f>E195*F9/E9</f>
        <v>0</v>
      </c>
      <c r="H195" s="27"/>
      <c r="I195" s="8"/>
      <c r="J195" s="27"/>
      <c r="K195" s="27"/>
      <c r="L195" s="8"/>
    </row>
    <row r="196" spans="1:12" x14ac:dyDescent="0.3">
      <c r="A196" s="33"/>
      <c r="C196" s="7"/>
      <c r="D196" s="41" t="s">
        <v>140</v>
      </c>
      <c r="E196" s="16">
        <v>0</v>
      </c>
      <c r="F196" s="12">
        <f>E196*F9/E9</f>
        <v>0</v>
      </c>
      <c r="H196" s="27"/>
      <c r="I196" s="8"/>
      <c r="J196" s="27"/>
      <c r="K196" s="27"/>
      <c r="L196" s="8"/>
    </row>
    <row r="197" spans="1:12" x14ac:dyDescent="0.3">
      <c r="A197" s="33"/>
      <c r="C197" s="7"/>
      <c r="D197" s="41" t="s">
        <v>392</v>
      </c>
      <c r="E197" s="16">
        <v>0</v>
      </c>
      <c r="F197" s="12">
        <f>E197*F9/E9</f>
        <v>0</v>
      </c>
      <c r="H197" s="27"/>
      <c r="I197" s="8"/>
      <c r="J197" s="27"/>
      <c r="K197" s="27"/>
      <c r="L197" s="8"/>
    </row>
    <row r="198" spans="1:12" x14ac:dyDescent="0.3">
      <c r="A198" s="33"/>
      <c r="C198" s="7"/>
      <c r="D198" s="41" t="s">
        <v>393</v>
      </c>
      <c r="E198" s="16">
        <v>0</v>
      </c>
      <c r="F198" s="12">
        <f>E198*F9/E9</f>
        <v>0</v>
      </c>
      <c r="H198" s="27"/>
      <c r="I198" s="8"/>
      <c r="J198" s="27"/>
      <c r="K198" s="27"/>
      <c r="L198" s="8"/>
    </row>
    <row r="199" spans="1:12" x14ac:dyDescent="0.3">
      <c r="A199" s="33"/>
      <c r="C199" s="7"/>
      <c r="D199" s="41" t="s">
        <v>367</v>
      </c>
      <c r="E199" s="16">
        <v>0</v>
      </c>
      <c r="F199" s="12">
        <f>E199*F9/E9</f>
        <v>0</v>
      </c>
      <c r="H199" s="27"/>
      <c r="I199" s="8"/>
      <c r="J199" s="27"/>
      <c r="K199" s="27"/>
      <c r="L199" s="8"/>
    </row>
    <row r="200" spans="1:12" x14ac:dyDescent="0.3">
      <c r="A200" s="33"/>
      <c r="C200" s="7"/>
      <c r="D200" s="41" t="s">
        <v>368</v>
      </c>
      <c r="E200" s="16">
        <v>0</v>
      </c>
      <c r="F200" s="12">
        <f>E200*F9/E9</f>
        <v>0</v>
      </c>
      <c r="H200" s="27"/>
      <c r="I200" s="8"/>
      <c r="J200" s="27"/>
      <c r="K200" s="27"/>
      <c r="L200" s="8"/>
    </row>
    <row r="201" spans="1:12" x14ac:dyDescent="0.3">
      <c r="A201" s="33"/>
      <c r="C201" s="7"/>
      <c r="D201" s="41" t="s">
        <v>369</v>
      </c>
      <c r="E201" s="16">
        <v>0</v>
      </c>
      <c r="F201" s="12">
        <f>E201*F9/E9</f>
        <v>0</v>
      </c>
      <c r="H201" s="27"/>
      <c r="I201" s="8"/>
      <c r="J201" s="27"/>
      <c r="K201" s="27"/>
      <c r="L201" s="8"/>
    </row>
    <row r="202" spans="1:12" x14ac:dyDescent="0.3">
      <c r="A202" s="33"/>
      <c r="C202" s="7"/>
      <c r="D202" s="41" t="s">
        <v>370</v>
      </c>
      <c r="E202" s="16">
        <v>0</v>
      </c>
      <c r="F202" s="12">
        <f>E202*F9/E9</f>
        <v>0</v>
      </c>
      <c r="H202" s="27"/>
      <c r="I202" s="8"/>
      <c r="J202" s="27"/>
      <c r="K202" s="27"/>
      <c r="L202" s="8"/>
    </row>
    <row r="203" spans="1:12" x14ac:dyDescent="0.3">
      <c r="A203" s="33"/>
      <c r="C203" s="7"/>
      <c r="D203" s="41" t="s">
        <v>141</v>
      </c>
      <c r="E203" s="16">
        <v>0</v>
      </c>
      <c r="F203" s="12">
        <f>E203*F9/E9</f>
        <v>0</v>
      </c>
      <c r="H203" s="27"/>
      <c r="I203" s="8"/>
      <c r="J203" s="27"/>
      <c r="K203" s="27"/>
      <c r="L203" s="8"/>
    </row>
    <row r="204" spans="1:12" x14ac:dyDescent="0.3">
      <c r="A204" s="33"/>
      <c r="C204" s="7"/>
      <c r="D204" s="41" t="s">
        <v>372</v>
      </c>
      <c r="E204" s="16">
        <v>23229</v>
      </c>
      <c r="F204" s="12">
        <f>E204*F9/E9</f>
        <v>9.4319809703245034E-5</v>
      </c>
      <c r="H204" s="27"/>
      <c r="I204" s="8"/>
      <c r="J204" s="27"/>
      <c r="K204" s="27"/>
      <c r="L204" s="8"/>
    </row>
    <row r="205" spans="1:12" ht="26.4" x14ac:dyDescent="0.3">
      <c r="A205" s="33"/>
      <c r="C205" s="7"/>
      <c r="D205" s="41" t="s">
        <v>373</v>
      </c>
      <c r="E205" s="16">
        <v>44550</v>
      </c>
      <c r="F205" s="12">
        <f>E205*F9/E9</f>
        <v>1.8089231229409644E-4</v>
      </c>
      <c r="H205" s="27"/>
      <c r="I205" s="8"/>
      <c r="J205" s="27"/>
      <c r="K205" s="27"/>
      <c r="L205" s="8"/>
    </row>
    <row r="206" spans="1:12" x14ac:dyDescent="0.3">
      <c r="A206" s="33"/>
      <c r="C206" s="7"/>
      <c r="D206" s="41" t="s">
        <v>394</v>
      </c>
      <c r="E206" s="16">
        <v>2025</v>
      </c>
      <c r="F206" s="12">
        <f>E206*F9/E9</f>
        <v>8.2223778315498387E-6</v>
      </c>
      <c r="H206" s="27"/>
      <c r="I206" s="8"/>
      <c r="J206" s="27"/>
      <c r="K206" s="27"/>
      <c r="L206" s="8"/>
    </row>
    <row r="207" spans="1:12" x14ac:dyDescent="0.3">
      <c r="A207" s="33"/>
      <c r="C207" s="7"/>
      <c r="D207" s="13" t="s">
        <v>142</v>
      </c>
      <c r="E207" s="16">
        <v>0</v>
      </c>
      <c r="F207" s="12">
        <f>E207*F9/E9</f>
        <v>0</v>
      </c>
      <c r="H207" s="27"/>
      <c r="I207" s="8"/>
      <c r="J207" s="27"/>
      <c r="K207" s="27"/>
      <c r="L207" s="8"/>
    </row>
    <row r="208" spans="1:12" x14ac:dyDescent="0.3">
      <c r="A208" s="33"/>
      <c r="C208" s="7"/>
      <c r="D208" s="13" t="s">
        <v>143</v>
      </c>
      <c r="E208" s="16">
        <v>0</v>
      </c>
      <c r="F208" s="12">
        <f>E208*F9/E9</f>
        <v>0</v>
      </c>
      <c r="H208" s="27"/>
      <c r="I208" s="8"/>
      <c r="J208" s="27"/>
      <c r="K208" s="27"/>
      <c r="L208" s="8"/>
    </row>
    <row r="209" spans="1:12" x14ac:dyDescent="0.3">
      <c r="A209" s="33"/>
      <c r="C209" s="7"/>
      <c r="D209" s="13" t="s">
        <v>144</v>
      </c>
      <c r="E209" s="16">
        <v>11270</v>
      </c>
      <c r="F209" s="12">
        <f>E209*F9/E9</f>
        <v>4.5761085511884782E-5</v>
      </c>
      <c r="H209" s="27"/>
      <c r="I209" s="8"/>
      <c r="J209" s="27"/>
      <c r="K209" s="27"/>
      <c r="L209" s="8"/>
    </row>
    <row r="210" spans="1:12" x14ac:dyDescent="0.3">
      <c r="A210" s="33"/>
      <c r="C210" s="7"/>
      <c r="D210" s="41" t="s">
        <v>395</v>
      </c>
      <c r="E210" s="16">
        <v>2394</v>
      </c>
      <c r="F210" s="12">
        <f>E210*F9/E9</f>
        <v>9.7206777919655875E-6</v>
      </c>
      <c r="H210" s="27"/>
      <c r="I210" s="8"/>
      <c r="J210" s="27"/>
      <c r="K210" s="27"/>
      <c r="L210" s="8"/>
    </row>
    <row r="211" spans="1:12" x14ac:dyDescent="0.3">
      <c r="A211" s="33"/>
      <c r="D211" s="13" t="s">
        <v>145</v>
      </c>
      <c r="E211" s="16">
        <v>2880</v>
      </c>
      <c r="F211" s="12">
        <f>E211*F9/E9</f>
        <v>1.1694048471537548E-5</v>
      </c>
      <c r="H211" s="27"/>
      <c r="I211" s="8"/>
      <c r="J211" s="27"/>
      <c r="K211" s="27"/>
      <c r="L211" s="8"/>
    </row>
    <row r="212" spans="1:12" x14ac:dyDescent="0.3">
      <c r="A212" s="33"/>
      <c r="D212" s="13" t="s">
        <v>146</v>
      </c>
      <c r="E212" s="16">
        <v>79340</v>
      </c>
      <c r="F212" s="12">
        <f>E212*F9/E9</f>
        <v>3.2215479365687119E-4</v>
      </c>
      <c r="H212" s="27"/>
      <c r="I212" s="8"/>
      <c r="J212" s="27"/>
      <c r="K212" s="27"/>
      <c r="L212" s="8"/>
    </row>
    <row r="213" spans="1:12" x14ac:dyDescent="0.3">
      <c r="A213" s="33"/>
      <c r="D213" s="13" t="s">
        <v>147</v>
      </c>
      <c r="E213" s="16">
        <v>4347</v>
      </c>
      <c r="F213" s="12">
        <f>E213*F9/E9</f>
        <v>1.7650704411726986E-5</v>
      </c>
      <c r="H213" s="27"/>
      <c r="I213" s="8"/>
      <c r="J213" s="27"/>
      <c r="K213" s="27"/>
      <c r="L213" s="8"/>
    </row>
    <row r="214" spans="1:12" x14ac:dyDescent="0.3">
      <c r="A214" s="33"/>
      <c r="D214" s="13" t="s">
        <v>148</v>
      </c>
      <c r="E214" s="16">
        <v>2288</v>
      </c>
      <c r="F214" s="12">
        <f>E214*F9/E9</f>
        <v>9.2902718412770522E-6</v>
      </c>
      <c r="H214" s="27"/>
      <c r="I214" s="8"/>
      <c r="J214" s="27"/>
      <c r="K214" s="27"/>
      <c r="L214" s="8"/>
    </row>
    <row r="215" spans="1:12" x14ac:dyDescent="0.3">
      <c r="A215" s="33"/>
      <c r="D215" s="13" t="s">
        <v>149</v>
      </c>
      <c r="E215" s="16">
        <v>8507</v>
      </c>
      <c r="F215" s="12">
        <f>E215*F9/E9</f>
        <v>3.4542107759503444E-5</v>
      </c>
      <c r="H215" s="27"/>
      <c r="I215" s="8"/>
      <c r="J215" s="27"/>
      <c r="K215" s="27"/>
      <c r="L215" s="8"/>
    </row>
    <row r="216" spans="1:12" x14ac:dyDescent="0.3">
      <c r="A216" s="33"/>
      <c r="D216" s="23" t="s">
        <v>150</v>
      </c>
      <c r="E216" s="25">
        <f>SUM(E217)</f>
        <v>257499</v>
      </c>
      <c r="F216" s="24">
        <f>E216*F9/E9</f>
        <v>1.0455575650598775E-3</v>
      </c>
      <c r="H216" s="27"/>
      <c r="I216" s="8"/>
      <c r="J216" s="27"/>
      <c r="K216" s="27"/>
      <c r="L216" s="8"/>
    </row>
    <row r="217" spans="1:12" ht="26.4" x14ac:dyDescent="0.3">
      <c r="A217" s="33"/>
      <c r="D217" s="13" t="s">
        <v>151</v>
      </c>
      <c r="E217" s="16">
        <v>257499</v>
      </c>
      <c r="F217" s="12">
        <f>E217*F9/E9</f>
        <v>1.0455575650598775E-3</v>
      </c>
      <c r="H217" s="27"/>
      <c r="I217" s="8"/>
      <c r="J217" s="27"/>
      <c r="K217" s="27"/>
      <c r="L217" s="8"/>
    </row>
    <row r="218" spans="1:12" x14ac:dyDescent="0.3">
      <c r="D218" s="23" t="s">
        <v>152</v>
      </c>
      <c r="E218" s="25">
        <f>E219+E236+E245+E265+E276+E286</f>
        <v>29954780.959999997</v>
      </c>
      <c r="F218" s="24">
        <f>E218*F9/E9</f>
        <v>0.12162939600712847</v>
      </c>
      <c r="H218" s="27"/>
      <c r="I218" s="8"/>
      <c r="J218" s="27"/>
      <c r="K218" s="27"/>
      <c r="L218" s="8"/>
    </row>
    <row r="219" spans="1:12" x14ac:dyDescent="0.3">
      <c r="D219" s="23" t="s">
        <v>153</v>
      </c>
      <c r="E219" s="25">
        <f>SUM(E220:E235)</f>
        <v>454132</v>
      </c>
      <c r="F219" s="24">
        <f>E219*F9/E9</f>
        <v>1.8439727848876006E-3</v>
      </c>
      <c r="H219" s="27"/>
      <c r="I219" s="8"/>
      <c r="J219" s="27"/>
      <c r="K219" s="27"/>
      <c r="L219" s="8"/>
    </row>
    <row r="220" spans="1:12" x14ac:dyDescent="0.3">
      <c r="D220" s="13" t="s">
        <v>154</v>
      </c>
      <c r="E220" s="16">
        <v>130515</v>
      </c>
      <c r="F220" s="12">
        <f>E220*F9/E9</f>
        <v>5.2994747786900111E-4</v>
      </c>
      <c r="H220" s="27"/>
      <c r="I220" s="8"/>
      <c r="J220" s="27"/>
      <c r="K220" s="27"/>
      <c r="L220" s="8"/>
    </row>
    <row r="221" spans="1:12" x14ac:dyDescent="0.3">
      <c r="D221" s="13" t="s">
        <v>155</v>
      </c>
      <c r="E221" s="16">
        <v>0</v>
      </c>
      <c r="F221" s="12">
        <f>E221*F9/E9</f>
        <v>0</v>
      </c>
      <c r="H221" s="27"/>
      <c r="I221" s="8"/>
      <c r="J221" s="27"/>
      <c r="K221" s="27"/>
      <c r="L221" s="8"/>
    </row>
    <row r="222" spans="1:12" x14ac:dyDescent="0.3">
      <c r="D222" s="13" t="s">
        <v>156</v>
      </c>
      <c r="E222" s="16">
        <v>0</v>
      </c>
      <c r="F222" s="12">
        <f>E222*F9/E9</f>
        <v>0</v>
      </c>
      <c r="H222" s="27"/>
      <c r="I222" s="8"/>
      <c r="J222" s="27"/>
      <c r="K222" s="27"/>
      <c r="L222" s="8"/>
    </row>
    <row r="223" spans="1:12" x14ac:dyDescent="0.3">
      <c r="D223" s="13" t="s">
        <v>157</v>
      </c>
      <c r="E223" s="16">
        <v>0</v>
      </c>
      <c r="F223" s="12">
        <f>E223*F9/E9</f>
        <v>0</v>
      </c>
      <c r="H223" s="27"/>
      <c r="I223" s="8"/>
      <c r="J223" s="27"/>
      <c r="K223" s="27"/>
      <c r="L223" s="8"/>
    </row>
    <row r="224" spans="1:12" x14ac:dyDescent="0.3">
      <c r="D224" s="13" t="s">
        <v>161</v>
      </c>
      <c r="E224" s="16">
        <v>0</v>
      </c>
      <c r="F224" s="12">
        <f>E224*F9/E9</f>
        <v>0</v>
      </c>
      <c r="H224" s="27"/>
      <c r="I224" s="8"/>
      <c r="J224" s="27"/>
      <c r="K224" s="27"/>
      <c r="L224" s="8"/>
    </row>
    <row r="225" spans="1:12" x14ac:dyDescent="0.3">
      <c r="D225" s="13" t="s">
        <v>158</v>
      </c>
      <c r="E225" s="16">
        <v>0</v>
      </c>
      <c r="F225" s="12">
        <f>E225*F9/E9</f>
        <v>0</v>
      </c>
      <c r="H225" s="27"/>
      <c r="I225" s="8"/>
      <c r="J225" s="27"/>
      <c r="K225" s="27"/>
      <c r="L225" s="8"/>
    </row>
    <row r="226" spans="1:12" x14ac:dyDescent="0.3">
      <c r="D226" s="13" t="s">
        <v>159</v>
      </c>
      <c r="E226" s="16">
        <v>18772</v>
      </c>
      <c r="F226" s="12">
        <f>E226*F9/E9</f>
        <v>7.6222457606841271E-5</v>
      </c>
      <c r="H226" s="27"/>
      <c r="I226" s="8"/>
      <c r="J226" s="27"/>
      <c r="K226" s="27"/>
      <c r="L226" s="8"/>
    </row>
    <row r="227" spans="1:12" x14ac:dyDescent="0.3">
      <c r="D227" s="41" t="s">
        <v>160</v>
      </c>
      <c r="E227" s="16">
        <v>37542</v>
      </c>
      <c r="F227" s="12">
        <f>E227*F9/E9</f>
        <v>1.524367943466884E-4</v>
      </c>
      <c r="H227" s="27"/>
      <c r="I227" s="8"/>
      <c r="J227" s="27"/>
      <c r="K227" s="27"/>
      <c r="L227" s="8"/>
    </row>
    <row r="228" spans="1:12" x14ac:dyDescent="0.3">
      <c r="D228" s="41" t="s">
        <v>374</v>
      </c>
      <c r="E228" s="16">
        <v>0</v>
      </c>
      <c r="F228" s="12">
        <f>E228*F9/E9</f>
        <v>0</v>
      </c>
      <c r="H228" s="27"/>
      <c r="I228" s="8"/>
      <c r="J228" s="27"/>
      <c r="K228" s="27"/>
      <c r="L228" s="8"/>
    </row>
    <row r="229" spans="1:12" x14ac:dyDescent="0.3">
      <c r="D229" s="41" t="s">
        <v>162</v>
      </c>
      <c r="E229" s="16">
        <v>186318</v>
      </c>
      <c r="F229" s="12">
        <f>E229*F9/E9</f>
        <v>7.5653184830553222E-4</v>
      </c>
      <c r="H229" s="27"/>
      <c r="I229" s="8"/>
      <c r="J229" s="27"/>
      <c r="K229" s="27"/>
      <c r="L229" s="8"/>
    </row>
    <row r="230" spans="1:12" x14ac:dyDescent="0.3">
      <c r="D230" s="41" t="s">
        <v>163</v>
      </c>
      <c r="E230" s="16">
        <v>1887</v>
      </c>
      <c r="F230" s="12">
        <f>E230*F9/E9</f>
        <v>7.6620380089553315E-6</v>
      </c>
      <c r="H230" s="27"/>
      <c r="I230" s="8"/>
      <c r="J230" s="27"/>
      <c r="K230" s="27"/>
      <c r="L230" s="8"/>
    </row>
    <row r="231" spans="1:12" x14ac:dyDescent="0.3">
      <c r="D231" s="41" t="s">
        <v>164</v>
      </c>
      <c r="E231" s="16">
        <v>0</v>
      </c>
      <c r="F231" s="12">
        <f>E231*F9/E9</f>
        <v>0</v>
      </c>
      <c r="H231" s="27"/>
      <c r="I231" s="8"/>
      <c r="J231" s="27"/>
      <c r="K231" s="27"/>
      <c r="L231" s="8"/>
    </row>
    <row r="232" spans="1:12" x14ac:dyDescent="0.3">
      <c r="D232" s="41" t="s">
        <v>165</v>
      </c>
      <c r="E232" s="16">
        <v>79098</v>
      </c>
      <c r="F232" s="12">
        <f>E232*F9/E9</f>
        <v>3.211721687505823E-4</v>
      </c>
      <c r="H232" s="27"/>
      <c r="I232" s="8"/>
      <c r="J232" s="27"/>
      <c r="K232" s="27"/>
      <c r="L232" s="8"/>
    </row>
    <row r="233" spans="1:12" x14ac:dyDescent="0.3">
      <c r="D233" s="41" t="s">
        <v>166</v>
      </c>
      <c r="E233" s="16">
        <v>0</v>
      </c>
      <c r="F233" s="12">
        <f>E233*F9/E9</f>
        <v>0</v>
      </c>
      <c r="H233" s="27"/>
      <c r="I233" s="8"/>
      <c r="J233" s="27"/>
      <c r="K233" s="27"/>
      <c r="L233" s="8"/>
    </row>
    <row r="234" spans="1:12" x14ac:dyDescent="0.3">
      <c r="D234" s="13" t="s">
        <v>375</v>
      </c>
      <c r="E234" s="16">
        <v>0</v>
      </c>
      <c r="F234" s="12">
        <f>E234*F9/E9</f>
        <v>0</v>
      </c>
      <c r="H234" s="27"/>
      <c r="I234" s="8"/>
      <c r="J234" s="27"/>
      <c r="K234" s="27"/>
      <c r="L234" s="8"/>
    </row>
    <row r="235" spans="1:12" x14ac:dyDescent="0.3">
      <c r="D235" s="13" t="s">
        <v>167</v>
      </c>
      <c r="E235" s="16">
        <v>0</v>
      </c>
      <c r="F235" s="12">
        <f>E235*F9/E9</f>
        <v>0</v>
      </c>
      <c r="H235" s="27"/>
      <c r="I235" s="8"/>
      <c r="J235" s="27"/>
      <c r="K235" s="27"/>
      <c r="L235" s="8"/>
    </row>
    <row r="236" spans="1:12" x14ac:dyDescent="0.3">
      <c r="A236" s="33"/>
      <c r="D236" s="23" t="s">
        <v>168</v>
      </c>
      <c r="E236" s="25">
        <f>SUM(E237:E244)</f>
        <v>4468115</v>
      </c>
      <c r="F236" s="24">
        <f>E236*F9/E9</f>
        <v>1.8142483814723609E-2</v>
      </c>
      <c r="H236" s="27"/>
      <c r="I236" s="8"/>
      <c r="J236" s="27"/>
      <c r="K236" s="27"/>
      <c r="L236" s="8"/>
    </row>
    <row r="237" spans="1:12" x14ac:dyDescent="0.3">
      <c r="A237" s="33"/>
      <c r="D237" s="41" t="s">
        <v>396</v>
      </c>
      <c r="E237" s="16">
        <v>10</v>
      </c>
      <c r="F237" s="12">
        <f>E237*F9/E9</f>
        <v>4.0604334970616488E-8</v>
      </c>
      <c r="H237" s="27"/>
      <c r="I237" s="8"/>
      <c r="J237" s="27"/>
      <c r="K237" s="27"/>
      <c r="L237" s="8"/>
    </row>
    <row r="238" spans="1:12" x14ac:dyDescent="0.3">
      <c r="A238" s="33"/>
      <c r="D238" s="13" t="s">
        <v>169</v>
      </c>
      <c r="E238" s="16">
        <v>72541</v>
      </c>
      <c r="F238" s="12">
        <f>E238*F9/E9</f>
        <v>2.9454790631034907E-4</v>
      </c>
      <c r="H238" s="27"/>
      <c r="I238" s="8"/>
      <c r="J238" s="27"/>
      <c r="K238" s="27"/>
      <c r="L238" s="8"/>
    </row>
    <row r="239" spans="1:12" x14ac:dyDescent="0.3">
      <c r="D239" s="13" t="s">
        <v>170</v>
      </c>
      <c r="E239" s="16">
        <v>0</v>
      </c>
      <c r="F239" s="12">
        <f>E239*F9/E9</f>
        <v>0</v>
      </c>
      <c r="H239" s="27"/>
      <c r="I239" s="8"/>
      <c r="J239" s="27"/>
      <c r="K239" s="27"/>
      <c r="L239" s="8"/>
    </row>
    <row r="240" spans="1:12" ht="26.4" x14ac:dyDescent="0.3">
      <c r="D240" s="13" t="s">
        <v>171</v>
      </c>
      <c r="E240" s="16">
        <v>3172</v>
      </c>
      <c r="F240" s="12">
        <f>E240*F9/E9</f>
        <v>1.287969505267955E-5</v>
      </c>
      <c r="H240" s="27"/>
      <c r="I240" s="8"/>
      <c r="J240" s="27"/>
      <c r="K240" s="27"/>
      <c r="L240" s="8"/>
    </row>
    <row r="241" spans="1:12" ht="26.4" x14ac:dyDescent="0.3">
      <c r="D241" s="13" t="s">
        <v>376</v>
      </c>
      <c r="E241" s="16">
        <v>0</v>
      </c>
      <c r="F241" s="12">
        <f>E241*F9/E9</f>
        <v>0</v>
      </c>
      <c r="H241" s="27"/>
      <c r="I241" s="8"/>
      <c r="J241" s="27"/>
      <c r="K241" s="27"/>
      <c r="L241" s="8"/>
    </row>
    <row r="242" spans="1:12" x14ac:dyDescent="0.3">
      <c r="D242" s="13" t="s">
        <v>172</v>
      </c>
      <c r="E242" s="16">
        <v>1428000</v>
      </c>
      <c r="F242" s="12">
        <f>E242*F9/E9</f>
        <v>5.798299033804034E-3</v>
      </c>
      <c r="H242" s="27"/>
      <c r="I242" s="8"/>
      <c r="J242" s="27"/>
      <c r="K242" s="27"/>
      <c r="L242" s="8"/>
    </row>
    <row r="243" spans="1:12" ht="26.4" x14ac:dyDescent="0.3">
      <c r="D243" s="13" t="s">
        <v>324</v>
      </c>
      <c r="E243" s="16">
        <v>2957460</v>
      </c>
      <c r="F243" s="12">
        <f>E243*F9/E9</f>
        <v>1.2008569650219944E-2</v>
      </c>
      <c r="H243" s="27"/>
      <c r="I243" s="8"/>
      <c r="J243" s="27"/>
      <c r="K243" s="27"/>
      <c r="L243" s="8"/>
    </row>
    <row r="244" spans="1:12" x14ac:dyDescent="0.3">
      <c r="A244" s="33"/>
      <c r="D244" s="13" t="s">
        <v>173</v>
      </c>
      <c r="E244" s="42">
        <v>6932</v>
      </c>
      <c r="F244" s="12">
        <f>E244*F9/E9</f>
        <v>2.8146925001631346E-5</v>
      </c>
      <c r="H244" s="27"/>
      <c r="I244" s="8"/>
      <c r="J244" s="27"/>
      <c r="K244" s="27"/>
      <c r="L244" s="8"/>
    </row>
    <row r="245" spans="1:12" x14ac:dyDescent="0.3">
      <c r="A245" s="33"/>
      <c r="D245" s="23" t="s">
        <v>174</v>
      </c>
      <c r="E245" s="25">
        <f>SUM(E246:E264)</f>
        <v>22366286.129999999</v>
      </c>
      <c r="F245" s="24">
        <f>E245*F9/E9</f>
        <v>9.0816817407117348E-2</v>
      </c>
      <c r="H245" s="27"/>
      <c r="I245" s="8"/>
      <c r="J245" s="27"/>
      <c r="K245" s="27"/>
      <c r="L245" s="8"/>
    </row>
    <row r="246" spans="1:12" x14ac:dyDescent="0.3">
      <c r="A246" s="33"/>
      <c r="D246" s="13" t="s">
        <v>175</v>
      </c>
      <c r="E246" s="16">
        <v>8534</v>
      </c>
      <c r="F246" s="12">
        <f>E246*F9/E9</f>
        <v>3.4651739463924112E-5</v>
      </c>
      <c r="H246" s="27"/>
      <c r="I246" s="8"/>
      <c r="J246" s="27"/>
      <c r="K246" s="27"/>
      <c r="L246" s="8"/>
    </row>
    <row r="247" spans="1:12" x14ac:dyDescent="0.3">
      <c r="A247" s="33"/>
      <c r="D247" s="13" t="s">
        <v>176</v>
      </c>
      <c r="E247" s="16">
        <v>218817</v>
      </c>
      <c r="F247" s="12">
        <f>E247*F9/E9</f>
        <v>8.8849187652653878E-4</v>
      </c>
      <c r="H247" s="27"/>
      <c r="I247" s="8"/>
      <c r="J247" s="27"/>
      <c r="K247" s="27"/>
      <c r="L247" s="8"/>
    </row>
    <row r="248" spans="1:12" x14ac:dyDescent="0.3">
      <c r="A248" s="33"/>
      <c r="D248" s="13" t="s">
        <v>177</v>
      </c>
      <c r="E248" s="16">
        <v>11918</v>
      </c>
      <c r="F248" s="12">
        <f>E248*F9/E9</f>
        <v>4.8392246417980727E-5</v>
      </c>
      <c r="H248" s="27"/>
      <c r="I248" s="8"/>
      <c r="J248" s="27"/>
      <c r="K248" s="27"/>
      <c r="L248" s="8"/>
    </row>
    <row r="249" spans="1:12" x14ac:dyDescent="0.3">
      <c r="A249" s="33"/>
      <c r="C249" s="10"/>
      <c r="D249" s="13" t="s">
        <v>178</v>
      </c>
      <c r="E249" s="16">
        <v>1275.77</v>
      </c>
      <c r="F249" s="12">
        <f>E249*F9/E9</f>
        <v>5.1801792425463395E-6</v>
      </c>
      <c r="H249" s="27"/>
      <c r="I249" s="8"/>
      <c r="J249" s="27"/>
      <c r="K249" s="27"/>
      <c r="L249" s="8"/>
    </row>
    <row r="250" spans="1:12" x14ac:dyDescent="0.3">
      <c r="C250" s="10"/>
      <c r="D250" s="13" t="s">
        <v>179</v>
      </c>
      <c r="E250" s="16">
        <v>2008404.3</v>
      </c>
      <c r="F250" s="12">
        <f>E250*F9/E9</f>
        <v>8.1549920953626516E-3</v>
      </c>
      <c r="H250" s="27"/>
      <c r="I250" s="8"/>
      <c r="J250" s="27"/>
      <c r="K250" s="27"/>
      <c r="L250" s="8"/>
    </row>
    <row r="251" spans="1:12" x14ac:dyDescent="0.3">
      <c r="A251" s="33"/>
      <c r="D251" s="13" t="s">
        <v>180</v>
      </c>
      <c r="E251" s="16">
        <v>8582</v>
      </c>
      <c r="F251" s="12">
        <f>E251*F9/E9</f>
        <v>3.4846640271783066E-5</v>
      </c>
      <c r="H251" s="27"/>
      <c r="I251" s="8"/>
      <c r="J251" s="27"/>
      <c r="K251" s="27"/>
      <c r="L251" s="8"/>
    </row>
    <row r="252" spans="1:12" x14ac:dyDescent="0.3">
      <c r="A252" s="33"/>
      <c r="C252" s="10"/>
      <c r="D252" s="13" t="s">
        <v>181</v>
      </c>
      <c r="E252" s="16">
        <v>882715.4</v>
      </c>
      <c r="F252" s="12">
        <f>E252*F9/E9</f>
        <v>3.584207178532172E-3</v>
      </c>
      <c r="H252" s="27"/>
      <c r="I252" s="8"/>
      <c r="J252" s="27"/>
      <c r="K252" s="27"/>
      <c r="L252" s="8"/>
    </row>
    <row r="253" spans="1:12" x14ac:dyDescent="0.3">
      <c r="A253" s="33"/>
      <c r="D253" s="13" t="s">
        <v>397</v>
      </c>
      <c r="E253" s="16">
        <v>635587.66</v>
      </c>
      <c r="F253" s="12">
        <f>E253*F9/E9</f>
        <v>2.5807614249830301E-3</v>
      </c>
      <c r="H253" s="27"/>
      <c r="I253" s="8"/>
      <c r="J253" s="27"/>
      <c r="K253" s="27"/>
      <c r="L253" s="8"/>
    </row>
    <row r="254" spans="1:12" x14ac:dyDescent="0.3">
      <c r="A254" s="33"/>
      <c r="D254" s="13" t="s">
        <v>182</v>
      </c>
      <c r="E254" s="16">
        <v>513276</v>
      </c>
      <c r="F254" s="12">
        <f>E254*F9/E9</f>
        <v>2.0841230636378149E-3</v>
      </c>
      <c r="H254" s="27"/>
      <c r="I254" s="8"/>
      <c r="J254" s="27"/>
      <c r="K254" s="27"/>
      <c r="L254" s="8"/>
    </row>
    <row r="255" spans="1:12" x14ac:dyDescent="0.3">
      <c r="A255" s="33"/>
      <c r="D255" s="13" t="s">
        <v>183</v>
      </c>
      <c r="E255" s="16">
        <v>12373634</v>
      </c>
      <c r="F255" s="12">
        <f>E255*F9/E9</f>
        <v>5.0242317973980918E-2</v>
      </c>
      <c r="H255" s="27"/>
      <c r="I255" s="8"/>
      <c r="J255" s="27"/>
      <c r="K255" s="27"/>
      <c r="L255" s="8"/>
    </row>
    <row r="256" spans="1:12" x14ac:dyDescent="0.3">
      <c r="A256" s="33"/>
      <c r="D256" s="13" t="s">
        <v>184</v>
      </c>
      <c r="E256" s="16">
        <v>23458</v>
      </c>
      <c r="F256" s="12">
        <f>E256*F9/E9</f>
        <v>9.524964897407215E-5</v>
      </c>
      <c r="H256" s="27"/>
      <c r="I256" s="8"/>
      <c r="J256" s="27"/>
      <c r="K256" s="27"/>
      <c r="L256" s="8"/>
    </row>
    <row r="257" spans="1:12" x14ac:dyDescent="0.3">
      <c r="A257" s="33"/>
      <c r="D257" s="13" t="s">
        <v>185</v>
      </c>
      <c r="E257" s="16">
        <v>1169</v>
      </c>
      <c r="F257" s="12">
        <f>E257*F9/E9</f>
        <v>4.7466467580650674E-6</v>
      </c>
      <c r="H257" s="27"/>
      <c r="I257" s="8"/>
      <c r="J257" s="27"/>
      <c r="K257" s="27"/>
      <c r="L257" s="8"/>
    </row>
    <row r="258" spans="1:12" x14ac:dyDescent="0.3">
      <c r="A258" s="33"/>
      <c r="D258" s="13" t="s">
        <v>186</v>
      </c>
      <c r="E258" s="16">
        <v>1740</v>
      </c>
      <c r="F258" s="12">
        <f>E258*F9/E9</f>
        <v>7.0651542848872682E-6</v>
      </c>
      <c r="H258" s="27"/>
      <c r="I258" s="8"/>
      <c r="J258" s="27"/>
      <c r="K258" s="27"/>
      <c r="L258" s="8"/>
    </row>
    <row r="259" spans="1:12" x14ac:dyDescent="0.3">
      <c r="A259" s="33"/>
      <c r="D259" s="13" t="s">
        <v>187</v>
      </c>
      <c r="E259" s="16">
        <v>34326</v>
      </c>
      <c r="F259" s="12">
        <f>E259*F9/E9</f>
        <v>1.3937844022013815E-4</v>
      </c>
      <c r="H259" s="27"/>
      <c r="I259" s="8"/>
      <c r="J259" s="27"/>
      <c r="K259" s="27"/>
      <c r="L259" s="8"/>
    </row>
    <row r="260" spans="1:12" x14ac:dyDescent="0.3">
      <c r="A260" s="33"/>
      <c r="D260" s="13" t="s">
        <v>188</v>
      </c>
      <c r="E260" s="16">
        <v>52866</v>
      </c>
      <c r="F260" s="12">
        <f>E260*F9/E9</f>
        <v>2.146588772556611E-4</v>
      </c>
      <c r="H260" s="27"/>
      <c r="I260" s="8"/>
      <c r="J260" s="27"/>
      <c r="K260" s="27"/>
      <c r="L260" s="8"/>
    </row>
    <row r="261" spans="1:12" x14ac:dyDescent="0.3">
      <c r="A261" s="33"/>
      <c r="D261" s="13" t="s">
        <v>189</v>
      </c>
      <c r="E261" s="16">
        <v>183162</v>
      </c>
      <c r="F261" s="12">
        <f>E261*F9/E9</f>
        <v>7.4371712018880571E-4</v>
      </c>
      <c r="H261" s="27"/>
      <c r="I261" s="8"/>
      <c r="J261" s="27"/>
      <c r="K261" s="27"/>
      <c r="L261" s="8"/>
    </row>
    <row r="262" spans="1:12" x14ac:dyDescent="0.3">
      <c r="A262" s="33"/>
      <c r="D262" s="13" t="s">
        <v>190</v>
      </c>
      <c r="E262" s="16">
        <v>597239</v>
      </c>
      <c r="F262" s="12">
        <f>E262*F9/E9</f>
        <v>2.4250492413516018E-3</v>
      </c>
      <c r="H262" s="27"/>
      <c r="I262" s="8"/>
      <c r="J262" s="27"/>
      <c r="K262" s="27"/>
      <c r="L262" s="8"/>
    </row>
    <row r="263" spans="1:12" x14ac:dyDescent="0.3">
      <c r="A263" s="33"/>
      <c r="D263" s="13" t="s">
        <v>191</v>
      </c>
      <c r="E263" s="16">
        <v>4679691</v>
      </c>
      <c r="F263" s="12">
        <f>E263*F9/E9</f>
        <v>1.9001574092297923E-2</v>
      </c>
      <c r="H263" s="27"/>
      <c r="I263" s="8"/>
      <c r="J263" s="27"/>
      <c r="K263" s="27"/>
      <c r="L263" s="8"/>
    </row>
    <row r="264" spans="1:12" x14ac:dyDescent="0.3">
      <c r="A264" s="33"/>
      <c r="D264" s="13" t="s">
        <v>192</v>
      </c>
      <c r="E264" s="16">
        <v>129891</v>
      </c>
      <c r="F264" s="12">
        <f>E264*F9/E9</f>
        <v>5.2741376736683459E-4</v>
      </c>
      <c r="H264" s="27"/>
      <c r="I264" s="8"/>
      <c r="J264" s="27"/>
      <c r="K264" s="27"/>
      <c r="L264" s="8"/>
    </row>
    <row r="265" spans="1:12" x14ac:dyDescent="0.3">
      <c r="A265" s="33"/>
      <c r="D265" s="23" t="s">
        <v>193</v>
      </c>
      <c r="E265" s="25">
        <f>SUM(E266:E275)</f>
        <v>923586.83</v>
      </c>
      <c r="F265" s="24">
        <f>E265*F9/E9</f>
        <v>3.7501629019769823E-3</v>
      </c>
      <c r="H265" s="27"/>
      <c r="I265" s="8"/>
      <c r="J265" s="27"/>
      <c r="K265" s="27"/>
      <c r="L265" s="8"/>
    </row>
    <row r="266" spans="1:12" ht="26.4" x14ac:dyDescent="0.3">
      <c r="A266" s="33"/>
      <c r="D266" s="13" t="s">
        <v>325</v>
      </c>
      <c r="E266" s="16">
        <v>549990</v>
      </c>
      <c r="F266" s="12">
        <f>E266*F9/E9</f>
        <v>2.233197819048936E-3</v>
      </c>
      <c r="H266" s="27"/>
      <c r="I266" s="8"/>
      <c r="J266" s="27"/>
      <c r="K266" s="27"/>
      <c r="L266" s="8"/>
    </row>
    <row r="267" spans="1:12" x14ac:dyDescent="0.3">
      <c r="A267" s="33"/>
      <c r="D267" s="13" t="s">
        <v>194</v>
      </c>
      <c r="E267" s="16">
        <v>6100</v>
      </c>
      <c r="F267" s="12">
        <f>E267*F9/E9</f>
        <v>2.4768644332076057E-5</v>
      </c>
      <c r="H267" s="27"/>
      <c r="I267" s="8"/>
      <c r="J267" s="27"/>
      <c r="K267" s="27"/>
      <c r="L267" s="8"/>
    </row>
    <row r="268" spans="1:12" x14ac:dyDescent="0.3">
      <c r="A268" s="33"/>
      <c r="D268" s="13" t="s">
        <v>195</v>
      </c>
      <c r="E268" s="16">
        <v>20294.82</v>
      </c>
      <c r="F268" s="12">
        <f>E268*F9/E9</f>
        <v>8.2405766944836681E-5</v>
      </c>
      <c r="H268" s="27"/>
      <c r="I268" s="8"/>
      <c r="J268" s="27"/>
      <c r="K268" s="27"/>
      <c r="L268" s="8"/>
    </row>
    <row r="269" spans="1:12" x14ac:dyDescent="0.3">
      <c r="A269" s="33"/>
      <c r="D269" s="13" t="s">
        <v>196</v>
      </c>
      <c r="E269" s="16">
        <v>205.01</v>
      </c>
      <c r="F269" s="12">
        <f>E269*F9/E9</f>
        <v>8.3242947123260862E-7</v>
      </c>
      <c r="H269" s="27"/>
      <c r="I269" s="8"/>
      <c r="J269" s="27"/>
      <c r="K269" s="27"/>
      <c r="L269" s="8"/>
    </row>
    <row r="270" spans="1:12" x14ac:dyDescent="0.3">
      <c r="A270" s="33"/>
      <c r="D270" s="13" t="s">
        <v>197</v>
      </c>
      <c r="E270" s="16">
        <v>111689</v>
      </c>
      <c r="F270" s="12">
        <f>E270*F9/E9</f>
        <v>4.5350575685331845E-4</v>
      </c>
      <c r="H270" s="27"/>
      <c r="I270" s="8"/>
      <c r="J270" s="27"/>
      <c r="K270" s="27"/>
      <c r="L270" s="8"/>
    </row>
    <row r="271" spans="1:12" ht="26.4" x14ac:dyDescent="0.3">
      <c r="A271" s="33"/>
      <c r="D271" s="13" t="s">
        <v>198</v>
      </c>
      <c r="E271" s="16">
        <v>26128</v>
      </c>
      <c r="F271" s="12">
        <f>E271*F9/E9</f>
        <v>1.0609100641122676E-4</v>
      </c>
      <c r="H271" s="27"/>
      <c r="I271" s="8"/>
      <c r="J271" s="27"/>
      <c r="K271" s="27"/>
      <c r="L271" s="8"/>
    </row>
    <row r="272" spans="1:12" x14ac:dyDescent="0.3">
      <c r="A272" s="33"/>
      <c r="D272" s="13" t="s">
        <v>398</v>
      </c>
      <c r="E272" s="16">
        <v>968</v>
      </c>
      <c r="F272" s="12">
        <f>E272*F9/E9</f>
        <v>3.9304996251556759E-6</v>
      </c>
      <c r="H272" s="27"/>
      <c r="I272" s="8"/>
      <c r="J272" s="27"/>
      <c r="K272" s="27"/>
      <c r="L272" s="8"/>
    </row>
    <row r="273" spans="1:12" x14ac:dyDescent="0.3">
      <c r="A273" s="33"/>
      <c r="D273" s="13" t="s">
        <v>199</v>
      </c>
      <c r="E273" s="16">
        <v>9638</v>
      </c>
      <c r="F273" s="12">
        <f>E273*F9/E9</f>
        <v>3.9134458044680169E-5</v>
      </c>
      <c r="H273" s="27"/>
      <c r="I273" s="8"/>
      <c r="J273" s="27"/>
      <c r="K273" s="27"/>
      <c r="L273" s="8"/>
    </row>
    <row r="274" spans="1:12" ht="26.4" x14ac:dyDescent="0.3">
      <c r="A274" s="33"/>
      <c r="D274" s="13" t="s">
        <v>200</v>
      </c>
      <c r="E274" s="16">
        <v>198574</v>
      </c>
      <c r="F274" s="12">
        <f>E274*F9/E9</f>
        <v>8.062965212455198E-4</v>
      </c>
      <c r="H274" s="27"/>
      <c r="I274" s="8"/>
      <c r="J274" s="27"/>
      <c r="K274" s="27"/>
      <c r="L274" s="8"/>
    </row>
    <row r="275" spans="1:12" ht="26.4" x14ac:dyDescent="0.3">
      <c r="A275" s="33"/>
      <c r="D275" s="13" t="s">
        <v>201</v>
      </c>
      <c r="E275" s="16">
        <v>0</v>
      </c>
      <c r="F275" s="12">
        <f>E275*F9/E9</f>
        <v>0</v>
      </c>
      <c r="H275" s="27"/>
      <c r="I275" s="8"/>
      <c r="J275" s="27"/>
      <c r="K275" s="27"/>
      <c r="L275" s="8"/>
    </row>
    <row r="276" spans="1:12" x14ac:dyDescent="0.3">
      <c r="A276" s="33"/>
      <c r="D276" s="23" t="s">
        <v>152</v>
      </c>
      <c r="E276" s="25">
        <f>SUM(E277:E285)</f>
        <v>1686749</v>
      </c>
      <c r="F276" s="24">
        <f>E276*F9/E9</f>
        <v>6.8489321407352389E-3</v>
      </c>
      <c r="H276" s="27"/>
      <c r="I276" s="8"/>
      <c r="J276" s="27"/>
      <c r="K276" s="27"/>
      <c r="L276" s="8"/>
    </row>
    <row r="277" spans="1:12" x14ac:dyDescent="0.3">
      <c r="A277" s="33"/>
      <c r="D277" s="13" t="s">
        <v>202</v>
      </c>
      <c r="E277" s="16">
        <v>1214065</v>
      </c>
      <c r="F277" s="12">
        <f>E277*F9/E9</f>
        <v>4.9296301936101504E-3</v>
      </c>
      <c r="H277" s="27"/>
      <c r="I277" s="8"/>
      <c r="J277" s="27"/>
      <c r="K277" s="27"/>
      <c r="L277" s="8"/>
    </row>
    <row r="278" spans="1:12" ht="26.4" x14ac:dyDescent="0.3">
      <c r="A278" s="33"/>
      <c r="D278" s="13" t="s">
        <v>203</v>
      </c>
      <c r="E278" s="16">
        <v>3840</v>
      </c>
      <c r="F278" s="12">
        <f>E278*F9/E9</f>
        <v>1.5592064628716732E-5</v>
      </c>
      <c r="H278" s="27"/>
      <c r="I278" s="8"/>
      <c r="J278" s="27"/>
      <c r="K278" s="27"/>
      <c r="L278" s="8"/>
    </row>
    <row r="279" spans="1:12" x14ac:dyDescent="0.3">
      <c r="A279" s="33"/>
      <c r="D279" s="13" t="s">
        <v>377</v>
      </c>
      <c r="E279" s="16">
        <v>3374</v>
      </c>
      <c r="F279" s="12">
        <f>E279*F9/E9</f>
        <v>1.3699902619086003E-5</v>
      </c>
      <c r="H279" s="27"/>
      <c r="I279" s="8"/>
      <c r="J279" s="27"/>
      <c r="K279" s="27"/>
      <c r="L279" s="8"/>
    </row>
    <row r="280" spans="1:12" x14ac:dyDescent="0.3">
      <c r="A280" s="33"/>
      <c r="D280" s="13" t="s">
        <v>204</v>
      </c>
      <c r="E280" s="16">
        <v>0</v>
      </c>
      <c r="F280" s="12">
        <f>E280*F9/E9</f>
        <v>0</v>
      </c>
      <c r="H280" s="27"/>
      <c r="I280" s="8"/>
      <c r="J280" s="27"/>
      <c r="K280" s="27"/>
      <c r="L280" s="8"/>
    </row>
    <row r="281" spans="1:12" x14ac:dyDescent="0.3">
      <c r="A281" s="33"/>
      <c r="D281" s="13" t="s">
        <v>205</v>
      </c>
      <c r="E281" s="16">
        <v>0</v>
      </c>
      <c r="F281" s="12">
        <f>E281*F9/E9</f>
        <v>0</v>
      </c>
      <c r="H281" s="27"/>
      <c r="I281" s="8"/>
      <c r="J281" s="27"/>
      <c r="K281" s="27"/>
      <c r="L281" s="8"/>
    </row>
    <row r="282" spans="1:12" x14ac:dyDescent="0.3">
      <c r="A282" s="33"/>
      <c r="D282" s="13" t="s">
        <v>206</v>
      </c>
      <c r="E282" s="16">
        <v>18730</v>
      </c>
      <c r="F282" s="12">
        <f>E282*F9/E9</f>
        <v>7.6051919399964683E-5</v>
      </c>
      <c r="H282" s="27"/>
      <c r="I282" s="8"/>
      <c r="J282" s="27"/>
      <c r="K282" s="27"/>
      <c r="L282" s="8"/>
    </row>
    <row r="283" spans="1:12" ht="26.4" x14ac:dyDescent="0.3">
      <c r="A283" s="33"/>
      <c r="D283" s="13" t="s">
        <v>207</v>
      </c>
      <c r="E283" s="16">
        <v>20244</v>
      </c>
      <c r="F283" s="12">
        <f>E283*F9/E9</f>
        <v>8.219941571451601E-5</v>
      </c>
      <c r="H283" s="27"/>
      <c r="I283" s="8"/>
      <c r="J283" s="27"/>
      <c r="K283" s="27"/>
      <c r="L283" s="8"/>
    </row>
    <row r="284" spans="1:12" x14ac:dyDescent="0.3">
      <c r="A284" s="33"/>
      <c r="D284" s="19" t="s">
        <v>326</v>
      </c>
      <c r="E284" s="16">
        <v>0</v>
      </c>
      <c r="F284" s="12">
        <f>E284*F9/E9</f>
        <v>0</v>
      </c>
      <c r="H284" s="27"/>
      <c r="I284" s="8"/>
      <c r="J284" s="27"/>
      <c r="K284" s="27"/>
      <c r="L284" s="8"/>
    </row>
    <row r="285" spans="1:12" x14ac:dyDescent="0.3">
      <c r="A285" s="33"/>
      <c r="D285" s="13" t="s">
        <v>208</v>
      </c>
      <c r="E285" s="16">
        <v>426496</v>
      </c>
      <c r="F285" s="12">
        <f>E285*F9/E9</f>
        <v>1.7317586447628049E-3</v>
      </c>
      <c r="H285" s="27"/>
      <c r="I285" s="8"/>
      <c r="J285" s="27"/>
      <c r="K285" s="27"/>
      <c r="L285" s="8"/>
    </row>
    <row r="286" spans="1:12" x14ac:dyDescent="0.3">
      <c r="D286" s="23" t="s">
        <v>209</v>
      </c>
      <c r="E286" s="25">
        <f>SUM(E287)</f>
        <v>55912</v>
      </c>
      <c r="F286" s="24">
        <f>E286*F9/E9</f>
        <v>2.2702695768771089E-4</v>
      </c>
      <c r="H286" s="27"/>
      <c r="I286" s="8"/>
      <c r="J286" s="27"/>
      <c r="K286" s="27"/>
      <c r="L286" s="8"/>
    </row>
    <row r="287" spans="1:12" ht="26.4" x14ac:dyDescent="0.3">
      <c r="D287" s="13" t="s">
        <v>210</v>
      </c>
      <c r="E287" s="16">
        <v>55912</v>
      </c>
      <c r="F287" s="12">
        <f>E287*F9/E9</f>
        <v>2.2702695768771089E-4</v>
      </c>
      <c r="H287" s="27"/>
      <c r="I287" s="8"/>
      <c r="J287" s="27"/>
      <c r="K287" s="27"/>
      <c r="L287" s="8"/>
    </row>
    <row r="288" spans="1:12" x14ac:dyDescent="0.3">
      <c r="A288" s="33"/>
      <c r="D288" s="23" t="s">
        <v>211</v>
      </c>
      <c r="E288" s="25">
        <f>SUM(E289:E291)</f>
        <v>16630076.82</v>
      </c>
      <c r="F288" s="24">
        <f>E288*F9/E9</f>
        <v>6.7525320978636463E-2</v>
      </c>
      <c r="H288" s="27"/>
      <c r="I288" s="8"/>
      <c r="J288" s="27"/>
      <c r="K288" s="27"/>
      <c r="L288" s="8"/>
    </row>
    <row r="289" spans="1:12" x14ac:dyDescent="0.3">
      <c r="A289" s="33"/>
      <c r="D289" s="13" t="s">
        <v>212</v>
      </c>
      <c r="E289" s="16">
        <v>13089478.17</v>
      </c>
      <c r="F289" s="12">
        <f>E289*F9/E9</f>
        <v>5.3148955620525205E-2</v>
      </c>
      <c r="H289" s="27"/>
      <c r="I289" s="8"/>
      <c r="J289" s="27"/>
      <c r="K289" s="27"/>
      <c r="L289" s="8"/>
    </row>
    <row r="290" spans="1:12" x14ac:dyDescent="0.3">
      <c r="A290" s="33"/>
      <c r="D290" s="13" t="s">
        <v>213</v>
      </c>
      <c r="E290" s="16">
        <v>3537927.2</v>
      </c>
      <c r="F290" s="12">
        <f>E290*F9/E9</f>
        <v>1.4365518113045527E-2</v>
      </c>
      <c r="H290" s="27"/>
      <c r="I290" s="8"/>
      <c r="J290" s="27"/>
      <c r="K290" s="27"/>
      <c r="L290" s="8"/>
    </row>
    <row r="291" spans="1:12" x14ac:dyDescent="0.3">
      <c r="A291" s="33"/>
      <c r="D291" s="13" t="s">
        <v>214</v>
      </c>
      <c r="E291" s="16">
        <v>2671.45</v>
      </c>
      <c r="F291" s="12">
        <f>E291*F9/E9</f>
        <v>1.0847245065725342E-5</v>
      </c>
      <c r="H291" s="27"/>
      <c r="I291" s="8"/>
      <c r="J291" s="27"/>
      <c r="K291" s="27"/>
      <c r="L291" s="8"/>
    </row>
    <row r="292" spans="1:12" x14ac:dyDescent="0.3">
      <c r="A292" s="33"/>
      <c r="D292" s="23" t="s">
        <v>215</v>
      </c>
      <c r="E292" s="25">
        <f>SUM(E293)</f>
        <v>381756121.17000002</v>
      </c>
      <c r="F292" s="24">
        <f>E292*F9/E9</f>
        <v>1.5500953421069936</v>
      </c>
      <c r="H292" s="27"/>
      <c r="I292" s="8"/>
      <c r="J292" s="27"/>
      <c r="K292" s="27"/>
      <c r="L292" s="8"/>
    </row>
    <row r="293" spans="1:12" x14ac:dyDescent="0.3">
      <c r="A293" s="33"/>
      <c r="D293" s="23" t="s">
        <v>216</v>
      </c>
      <c r="E293" s="25">
        <f>SUM(E294)</f>
        <v>381756121.17000002</v>
      </c>
      <c r="F293" s="24">
        <f>E293*F9/E9</f>
        <v>1.5500953421069936</v>
      </c>
      <c r="H293" s="27"/>
      <c r="I293" s="8"/>
      <c r="J293" s="27"/>
      <c r="K293" s="27"/>
      <c r="L293" s="8"/>
    </row>
    <row r="294" spans="1:12" x14ac:dyDescent="0.3">
      <c r="A294" s="33"/>
      <c r="D294" s="23" t="s">
        <v>217</v>
      </c>
      <c r="E294" s="25">
        <f>SUM(E295:E299)</f>
        <v>381756121.17000002</v>
      </c>
      <c r="F294" s="24">
        <f>E294*F9/E9</f>
        <v>1.5500953421069936</v>
      </c>
      <c r="H294" s="27"/>
      <c r="I294" s="8"/>
      <c r="J294" s="27"/>
      <c r="K294" s="27"/>
      <c r="L294" s="8"/>
    </row>
    <row r="295" spans="1:12" x14ac:dyDescent="0.3">
      <c r="A295" s="33"/>
      <c r="D295" s="13" t="s">
        <v>218</v>
      </c>
      <c r="E295" s="16">
        <v>1864857.13</v>
      </c>
      <c r="F295" s="12">
        <f>E295*F9/E9</f>
        <v>7.5721283578862493E-3</v>
      </c>
      <c r="H295" s="27"/>
      <c r="I295" s="8"/>
      <c r="J295" s="27"/>
      <c r="K295" s="27"/>
      <c r="L295" s="8"/>
    </row>
    <row r="296" spans="1:12" ht="39.6" x14ac:dyDescent="0.3">
      <c r="A296" s="33"/>
      <c r="D296" s="13" t="s">
        <v>327</v>
      </c>
      <c r="E296" s="16">
        <v>731004</v>
      </c>
      <c r="F296" s="12">
        <f>E296*F9/E9</f>
        <v>2.9681931280860535E-3</v>
      </c>
      <c r="H296" s="27"/>
      <c r="I296" s="8"/>
      <c r="J296" s="27"/>
      <c r="K296" s="27"/>
      <c r="L296" s="8"/>
    </row>
    <row r="297" spans="1:12" x14ac:dyDescent="0.3">
      <c r="A297" s="33"/>
      <c r="D297" s="13" t="s">
        <v>219</v>
      </c>
      <c r="E297" s="16">
        <v>69930.100000000006</v>
      </c>
      <c r="F297" s="12">
        <f>E297*F9/E9</f>
        <v>2.8394652049287084E-4</v>
      </c>
      <c r="H297" s="27"/>
      <c r="I297" s="8"/>
      <c r="J297" s="27"/>
      <c r="K297" s="27"/>
      <c r="L297" s="8"/>
    </row>
    <row r="298" spans="1:12" x14ac:dyDescent="0.3">
      <c r="A298" s="33"/>
      <c r="D298" s="13" t="s">
        <v>220</v>
      </c>
      <c r="E298" s="16">
        <v>373919889</v>
      </c>
      <c r="F298" s="12">
        <f>E298*F9/E9</f>
        <v>1.5182768425131734</v>
      </c>
      <c r="H298" s="27"/>
      <c r="I298" s="8"/>
      <c r="J298" s="27"/>
      <c r="K298" s="27"/>
      <c r="L298" s="8"/>
    </row>
    <row r="299" spans="1:12" x14ac:dyDescent="0.3">
      <c r="A299" s="33"/>
      <c r="D299" s="13" t="s">
        <v>221</v>
      </c>
      <c r="E299" s="16">
        <v>5170440.9400000004</v>
      </c>
      <c r="F299" s="12">
        <f>E299</f>
        <v>5170440.9400000004</v>
      </c>
      <c r="H299" s="27"/>
      <c r="I299" s="8"/>
      <c r="J299" s="27"/>
      <c r="K299" s="27"/>
      <c r="L299" s="8"/>
    </row>
    <row r="300" spans="1:12" x14ac:dyDescent="0.3">
      <c r="A300" s="33"/>
      <c r="D300" s="23" t="s">
        <v>222</v>
      </c>
      <c r="E300" s="25">
        <f>E301+E306+E308</f>
        <v>7475402.9199999999</v>
      </c>
      <c r="F300" s="24">
        <f>E300*F9/E9</f>
        <v>3.0353376420400459E-2</v>
      </c>
      <c r="H300" s="27"/>
      <c r="I300" s="8"/>
      <c r="J300" s="27"/>
      <c r="K300" s="27"/>
      <c r="L300" s="8"/>
    </row>
    <row r="301" spans="1:12" x14ac:dyDescent="0.3">
      <c r="A301" s="33"/>
      <c r="D301" s="23" t="s">
        <v>223</v>
      </c>
      <c r="E301" s="25">
        <f>SUM(E302:E305)</f>
        <v>3108171.92</v>
      </c>
      <c r="F301" s="24">
        <f>E301*F9/E9</f>
        <v>1.2620525378594418E-2</v>
      </c>
      <c r="H301" s="27"/>
      <c r="I301" s="8"/>
      <c r="J301" s="27"/>
      <c r="K301" s="27"/>
      <c r="L301" s="8"/>
    </row>
    <row r="302" spans="1:12" ht="39.6" x14ac:dyDescent="0.3">
      <c r="D302" s="13" t="s">
        <v>328</v>
      </c>
      <c r="E302" s="16">
        <v>2389538.46</v>
      </c>
      <c r="F302" s="12">
        <f>E302*F9/E9</f>
        <v>9.7025620055011062E-3</v>
      </c>
      <c r="H302" s="27"/>
      <c r="I302" s="8"/>
      <c r="J302" s="27"/>
      <c r="K302" s="27"/>
      <c r="L302" s="8"/>
    </row>
    <row r="303" spans="1:12" ht="39.6" x14ac:dyDescent="0.3">
      <c r="D303" s="13" t="s">
        <v>329</v>
      </c>
      <c r="E303" s="16">
        <v>434687</v>
      </c>
      <c r="F303" s="12">
        <f>E303*F9/E9</f>
        <v>1.7650176555372369E-3</v>
      </c>
      <c r="H303" s="27"/>
      <c r="I303" s="8"/>
      <c r="J303" s="27"/>
      <c r="K303" s="27"/>
      <c r="L303" s="8"/>
    </row>
    <row r="304" spans="1:12" ht="26.4" x14ac:dyDescent="0.3">
      <c r="D304" s="13" t="s">
        <v>330</v>
      </c>
      <c r="E304" s="16">
        <v>276910.26</v>
      </c>
      <c r="F304" s="12">
        <f>E304*F9/E9</f>
        <v>1.1243756953840504E-3</v>
      </c>
      <c r="H304" s="27"/>
      <c r="I304" s="8"/>
      <c r="J304" s="27"/>
      <c r="K304" s="27"/>
      <c r="L304" s="8"/>
    </row>
    <row r="305" spans="4:12" x14ac:dyDescent="0.3">
      <c r="D305" s="13" t="s">
        <v>340</v>
      </c>
      <c r="E305" s="16">
        <v>7036.2</v>
      </c>
      <c r="F305" s="12">
        <f>E305*F9/E9</f>
        <v>2.8570022172025171E-5</v>
      </c>
      <c r="H305" s="27"/>
      <c r="I305" s="8"/>
      <c r="J305" s="27"/>
      <c r="K305" s="27"/>
      <c r="L305" s="8"/>
    </row>
    <row r="306" spans="4:12" x14ac:dyDescent="0.3">
      <c r="D306" s="23" t="s">
        <v>224</v>
      </c>
      <c r="E306" s="25">
        <f>SUM(E307)</f>
        <v>31872.71</v>
      </c>
      <c r="F306" s="24">
        <f>E306*F9/E9</f>
        <v>1.2941701932613178E-4</v>
      </c>
      <c r="H306" s="27"/>
      <c r="I306" s="8"/>
      <c r="J306" s="27"/>
      <c r="K306" s="27"/>
      <c r="L306" s="8"/>
    </row>
    <row r="307" spans="4:12" x14ac:dyDescent="0.3">
      <c r="D307" s="13" t="s">
        <v>225</v>
      </c>
      <c r="E307" s="16">
        <v>31872.71</v>
      </c>
      <c r="F307" s="12">
        <f>E307*F9/E9</f>
        <v>1.2941701932613178E-4</v>
      </c>
      <c r="H307" s="27"/>
      <c r="I307" s="8"/>
      <c r="J307" s="27"/>
      <c r="K307" s="27"/>
      <c r="L307" s="8"/>
    </row>
    <row r="308" spans="4:12" x14ac:dyDescent="0.3">
      <c r="D308" s="23" t="s">
        <v>226</v>
      </c>
      <c r="E308" s="25">
        <f>SUM(E309:E322)</f>
        <v>4335358.29</v>
      </c>
      <c r="F308" s="24">
        <f>E308*F9/E9</f>
        <v>1.7603434022479908E-2</v>
      </c>
      <c r="H308" s="27"/>
      <c r="I308" s="8"/>
      <c r="J308" s="27"/>
      <c r="K308" s="27"/>
      <c r="L308" s="8"/>
    </row>
    <row r="309" spans="4:12" x14ac:dyDescent="0.3">
      <c r="D309" s="14" t="s">
        <v>227</v>
      </c>
      <c r="E309" s="17">
        <v>1568700</v>
      </c>
      <c r="F309" s="12">
        <f>E309*F9/E9</f>
        <v>6.3696020268406081E-3</v>
      </c>
      <c r="H309" s="27"/>
      <c r="I309" s="8"/>
      <c r="J309" s="27"/>
      <c r="K309" s="27"/>
      <c r="L309" s="8"/>
    </row>
    <row r="310" spans="4:12" x14ac:dyDescent="0.3">
      <c r="D310" s="14" t="s">
        <v>228</v>
      </c>
      <c r="E310" s="17">
        <v>1281987.32</v>
      </c>
      <c r="F310" s="12">
        <f>E310*F9/E9</f>
        <v>5.205424256936291E-3</v>
      </c>
      <c r="H310" s="27"/>
      <c r="I310" s="8"/>
      <c r="J310" s="27"/>
      <c r="K310" s="27"/>
      <c r="L310" s="8"/>
    </row>
    <row r="311" spans="4:12" x14ac:dyDescent="0.3">
      <c r="D311" s="14" t="s">
        <v>331</v>
      </c>
      <c r="E311" s="17">
        <v>75987.05</v>
      </c>
      <c r="F311" s="12">
        <f>E311*F9/E9</f>
        <v>3.0854036316289835E-4</v>
      </c>
      <c r="H311" s="27"/>
      <c r="I311" s="8"/>
      <c r="J311" s="27"/>
      <c r="K311" s="27"/>
      <c r="L311" s="8"/>
    </row>
    <row r="312" spans="4:12" x14ac:dyDescent="0.3">
      <c r="D312" s="44" t="s">
        <v>332</v>
      </c>
      <c r="E312" s="17">
        <v>0</v>
      </c>
      <c r="F312" s="12">
        <f>E312*F9/E9</f>
        <v>0</v>
      </c>
      <c r="H312" s="27"/>
      <c r="I312" s="8"/>
      <c r="J312" s="27"/>
      <c r="K312" s="27"/>
      <c r="L312" s="8"/>
    </row>
    <row r="313" spans="4:12" ht="26.4" x14ac:dyDescent="0.3">
      <c r="D313" s="44" t="s">
        <v>378</v>
      </c>
      <c r="E313" s="17">
        <v>0</v>
      </c>
      <c r="F313" s="12">
        <f>E313*F9/E9</f>
        <v>0</v>
      </c>
      <c r="H313" s="27"/>
      <c r="I313" s="8"/>
      <c r="J313" s="27"/>
      <c r="K313" s="27"/>
      <c r="L313" s="8"/>
    </row>
    <row r="314" spans="4:12" x14ac:dyDescent="0.3">
      <c r="D314" s="44" t="s">
        <v>379</v>
      </c>
      <c r="E314" s="17">
        <v>0</v>
      </c>
      <c r="F314" s="12">
        <f>E314*F9/E9</f>
        <v>0</v>
      </c>
      <c r="H314" s="27"/>
      <c r="I314" s="8"/>
      <c r="J314" s="27"/>
      <c r="K314" s="27"/>
      <c r="L314" s="8"/>
    </row>
    <row r="315" spans="4:12" x14ac:dyDescent="0.3">
      <c r="D315" s="44" t="s">
        <v>229</v>
      </c>
      <c r="E315" s="17">
        <v>196550</v>
      </c>
      <c r="F315" s="12">
        <f>E315*F9/E9</f>
        <v>7.9807820384746703E-4</v>
      </c>
      <c r="H315" s="27"/>
      <c r="I315" s="8"/>
      <c r="J315" s="27"/>
      <c r="K315" s="27"/>
      <c r="L315" s="8"/>
    </row>
    <row r="316" spans="4:12" ht="26.4" x14ac:dyDescent="0.3">
      <c r="D316" s="14" t="s">
        <v>354</v>
      </c>
      <c r="E316" s="17">
        <v>337097</v>
      </c>
      <c r="F316" s="12">
        <f>E316*F9/E9</f>
        <v>1.3687599505589905E-3</v>
      </c>
      <c r="H316" s="27"/>
      <c r="I316" s="8"/>
      <c r="J316" s="27"/>
      <c r="K316" s="27"/>
      <c r="L316" s="8"/>
    </row>
    <row r="317" spans="4:12" ht="26.4" x14ac:dyDescent="0.3">
      <c r="D317" s="14" t="s">
        <v>380</v>
      </c>
      <c r="E317" s="17">
        <v>0</v>
      </c>
      <c r="F317" s="12">
        <f>E317*F9/E9</f>
        <v>0</v>
      </c>
      <c r="H317" s="27"/>
      <c r="I317" s="8"/>
      <c r="J317" s="27"/>
      <c r="K317" s="27"/>
      <c r="L317" s="8"/>
    </row>
    <row r="318" spans="4:12" x14ac:dyDescent="0.3">
      <c r="D318" s="44" t="s">
        <v>353</v>
      </c>
      <c r="E318" s="17">
        <v>963</v>
      </c>
      <c r="F318" s="12">
        <f>E318*F9/E9</f>
        <v>3.910197457670368E-6</v>
      </c>
      <c r="H318" s="27"/>
      <c r="I318" s="8"/>
      <c r="J318" s="27"/>
      <c r="K318" s="27"/>
      <c r="L318" s="8"/>
    </row>
    <row r="319" spans="4:12" x14ac:dyDescent="0.3">
      <c r="D319" s="14" t="s">
        <v>230</v>
      </c>
      <c r="E319" s="17">
        <v>293384</v>
      </c>
      <c r="F319" s="12">
        <f>E319*F9/E9</f>
        <v>1.1912662211019348E-3</v>
      </c>
      <c r="H319" s="27"/>
      <c r="I319" s="8"/>
      <c r="J319" s="27"/>
      <c r="K319" s="27"/>
      <c r="L319" s="8"/>
    </row>
    <row r="320" spans="4:12" x14ac:dyDescent="0.3">
      <c r="D320" s="14" t="s">
        <v>231</v>
      </c>
      <c r="E320" s="43">
        <v>567270.92000000004</v>
      </c>
      <c r="F320" s="12">
        <f>E320*F9/E9</f>
        <v>2.3033658454769792E-3</v>
      </c>
      <c r="H320" s="27"/>
      <c r="I320" s="8"/>
      <c r="J320" s="27"/>
      <c r="K320" s="27"/>
      <c r="L320" s="8"/>
    </row>
    <row r="321" spans="4:12" x14ac:dyDescent="0.3">
      <c r="D321" s="14" t="s">
        <v>232</v>
      </c>
      <c r="E321" s="17">
        <v>27</v>
      </c>
      <c r="F321" s="12">
        <f>E321*F9/E9</f>
        <v>1.0963170442066451E-7</v>
      </c>
      <c r="H321" s="27"/>
      <c r="I321" s="8"/>
      <c r="J321" s="27"/>
      <c r="K321" s="27"/>
      <c r="L321" s="8"/>
    </row>
    <row r="322" spans="4:12" x14ac:dyDescent="0.3">
      <c r="D322" s="14" t="s">
        <v>399</v>
      </c>
      <c r="E322" s="17">
        <v>13392</v>
      </c>
      <c r="F322" s="12">
        <f>E322*F9/E9</f>
        <v>5.4377325392649597E-5</v>
      </c>
      <c r="H322" s="27"/>
      <c r="I322" s="8"/>
      <c r="J322" s="27"/>
      <c r="K322" s="27"/>
      <c r="L322" s="8"/>
    </row>
    <row r="323" spans="4:12" x14ac:dyDescent="0.3">
      <c r="D323" s="26" t="s">
        <v>381</v>
      </c>
      <c r="E323" s="24">
        <f>+E324</f>
        <v>0</v>
      </c>
      <c r="F323" s="24">
        <f>E323*F9/E9</f>
        <v>0</v>
      </c>
      <c r="H323" s="27"/>
      <c r="I323" s="8"/>
      <c r="J323" s="27"/>
      <c r="K323" s="27"/>
      <c r="L323" s="8"/>
    </row>
    <row r="324" spans="4:12" x14ac:dyDescent="0.3">
      <c r="D324" s="44" t="s">
        <v>382</v>
      </c>
      <c r="E324" s="16">
        <v>0</v>
      </c>
      <c r="F324" s="12">
        <f>E324</f>
        <v>0</v>
      </c>
      <c r="H324" s="27"/>
      <c r="I324" s="8"/>
      <c r="J324" s="27"/>
      <c r="K324" s="27"/>
      <c r="L324" s="8"/>
    </row>
    <row r="325" spans="4:12" x14ac:dyDescent="0.3">
      <c r="D325" s="23" t="s">
        <v>233</v>
      </c>
      <c r="E325" s="25">
        <f>+E326+E329</f>
        <v>8189292.2000000002</v>
      </c>
      <c r="F325" s="24">
        <f>E325*F9/E9</f>
        <v>3.3252076366105679E-2</v>
      </c>
      <c r="H325" s="27"/>
      <c r="I325" s="8"/>
      <c r="J325" s="27"/>
      <c r="K325" s="27"/>
      <c r="L325" s="8"/>
    </row>
    <row r="326" spans="4:12" x14ac:dyDescent="0.3">
      <c r="D326" s="13" t="s">
        <v>234</v>
      </c>
      <c r="E326" s="16">
        <v>240000</v>
      </c>
      <c r="F326" s="12">
        <f>E326*F9/E9</f>
        <v>9.7450403929479567E-4</v>
      </c>
      <c r="H326" s="27"/>
      <c r="I326" s="8"/>
      <c r="J326" s="27"/>
      <c r="K326" s="27"/>
      <c r="L326" s="8"/>
    </row>
    <row r="327" spans="4:12" ht="26.4" x14ac:dyDescent="0.3">
      <c r="D327" s="14" t="s">
        <v>383</v>
      </c>
      <c r="E327" s="16">
        <v>0</v>
      </c>
      <c r="F327" s="12">
        <f>E327*F9/E9</f>
        <v>0</v>
      </c>
      <c r="H327" s="27"/>
      <c r="I327" s="8"/>
      <c r="J327" s="27"/>
      <c r="K327" s="27"/>
      <c r="L327" s="8"/>
    </row>
    <row r="328" spans="4:12" ht="26.4" x14ac:dyDescent="0.3">
      <c r="D328" s="14" t="s">
        <v>307</v>
      </c>
      <c r="E328" s="16">
        <v>0</v>
      </c>
      <c r="F328" s="12">
        <f>E328*F9/E9</f>
        <v>0</v>
      </c>
      <c r="H328" s="27"/>
      <c r="I328" s="8"/>
      <c r="J328" s="27"/>
      <c r="K328" s="27"/>
      <c r="L328" s="8"/>
    </row>
    <row r="329" spans="4:12" x14ac:dyDescent="0.3">
      <c r="D329" s="14" t="s">
        <v>235</v>
      </c>
      <c r="E329" s="16">
        <v>7949292.2000000002</v>
      </c>
      <c r="F329" s="12">
        <f>E329*F9/E9</f>
        <v>3.2277572326810888E-2</v>
      </c>
      <c r="H329" s="27"/>
      <c r="I329" s="8"/>
      <c r="J329" s="27"/>
      <c r="K329" s="27"/>
      <c r="L329" s="8"/>
    </row>
    <row r="330" spans="4:12" ht="26.4" x14ac:dyDescent="0.3">
      <c r="D330" s="23" t="s">
        <v>236</v>
      </c>
      <c r="E330" s="25">
        <f>E331+E345+E364+E393</f>
        <v>22516737300.440002</v>
      </c>
      <c r="F330" s="24">
        <f>E330*F9/E9</f>
        <v>91.427714379244051</v>
      </c>
      <c r="H330" s="27"/>
      <c r="I330" s="8"/>
      <c r="J330" s="27"/>
      <c r="K330" s="27"/>
      <c r="L330" s="8"/>
    </row>
    <row r="331" spans="4:12" x14ac:dyDescent="0.3">
      <c r="D331" s="23" t="s">
        <v>237</v>
      </c>
      <c r="E331" s="25">
        <f>E332+E343</f>
        <v>9540470541.9099998</v>
      </c>
      <c r="F331" s="24">
        <f>E331*F9/E9</f>
        <v>38.738446166101262</v>
      </c>
      <c r="H331" s="27"/>
      <c r="I331" s="8"/>
      <c r="J331" s="27"/>
      <c r="K331" s="27"/>
      <c r="L331" s="8"/>
    </row>
    <row r="332" spans="4:12" x14ac:dyDescent="0.3">
      <c r="D332" s="23" t="s">
        <v>238</v>
      </c>
      <c r="E332" s="25">
        <f>SUM(E333:E342)</f>
        <v>9540164399.6000004</v>
      </c>
      <c r="F332" s="24">
        <f>E332*F9/E9</f>
        <v>38.737203095610873</v>
      </c>
      <c r="H332" s="27"/>
      <c r="I332" s="8"/>
      <c r="J332" s="27"/>
      <c r="K332" s="27"/>
      <c r="L332" s="8"/>
    </row>
    <row r="333" spans="4:12" x14ac:dyDescent="0.3">
      <c r="D333" s="13" t="s">
        <v>239</v>
      </c>
      <c r="E333" s="16">
        <v>6908967233.4099998</v>
      </c>
      <c r="F333" s="12">
        <f>E333*F9/E9</f>
        <v>28.053401984639308</v>
      </c>
      <c r="H333" s="27"/>
      <c r="I333" s="8"/>
      <c r="J333" s="27"/>
      <c r="K333" s="27"/>
      <c r="L333" s="8"/>
    </row>
    <row r="334" spans="4:12" x14ac:dyDescent="0.3">
      <c r="D334" s="13" t="s">
        <v>240</v>
      </c>
      <c r="E334" s="16">
        <v>405580143</v>
      </c>
      <c r="F334" s="12">
        <f>E334*F9/E9</f>
        <v>1.6468311983802535</v>
      </c>
      <c r="H334" s="27"/>
      <c r="I334" s="8"/>
      <c r="J334" s="27"/>
      <c r="K334" s="27"/>
      <c r="L334" s="8"/>
    </row>
    <row r="335" spans="4:12" ht="39.6" x14ac:dyDescent="0.3">
      <c r="D335" s="13" t="s">
        <v>241</v>
      </c>
      <c r="E335" s="16">
        <v>1284162546</v>
      </c>
      <c r="F335" s="12">
        <f>E335*F9/E9</f>
        <v>5.2142566174503706</v>
      </c>
      <c r="H335" s="27"/>
      <c r="I335" s="8"/>
      <c r="J335" s="27"/>
      <c r="K335" s="27"/>
      <c r="L335" s="8"/>
    </row>
    <row r="336" spans="4:12" ht="26.4" x14ac:dyDescent="0.3">
      <c r="D336" s="13" t="s">
        <v>242</v>
      </c>
      <c r="E336" s="16">
        <v>22524996</v>
      </c>
      <c r="F336" s="12">
        <f>E336*F9/E9</f>
        <v>9.1461248279579646E-2</v>
      </c>
      <c r="H336" s="27"/>
      <c r="I336" s="8"/>
      <c r="J336" s="27"/>
      <c r="K336" s="27"/>
      <c r="L336" s="8"/>
    </row>
    <row r="337" spans="1:12" x14ac:dyDescent="0.3">
      <c r="D337" s="13" t="s">
        <v>243</v>
      </c>
      <c r="E337" s="16">
        <v>214980954</v>
      </c>
      <c r="F337" s="12">
        <f>E337*F9/E9</f>
        <v>0.87291586685186939</v>
      </c>
      <c r="H337" s="27"/>
      <c r="I337" s="8"/>
      <c r="J337" s="27"/>
      <c r="K337" s="27"/>
      <c r="L337" s="8"/>
    </row>
    <row r="338" spans="1:12" ht="26.4" x14ac:dyDescent="0.3">
      <c r="D338" s="13" t="s">
        <v>244</v>
      </c>
      <c r="E338" s="16">
        <v>96804788.189999998</v>
      </c>
      <c r="F338" s="12">
        <f>E338*F9/E9</f>
        <v>0.3930694046426339</v>
      </c>
      <c r="H338" s="27"/>
      <c r="I338" s="8"/>
      <c r="J338" s="27"/>
      <c r="K338" s="27"/>
      <c r="L338" s="8"/>
    </row>
    <row r="339" spans="1:12" x14ac:dyDescent="0.3">
      <c r="D339" s="13" t="s">
        <v>245</v>
      </c>
      <c r="E339" s="16">
        <v>285003006</v>
      </c>
      <c r="F339" s="12">
        <f>E339*F9/E9</f>
        <v>1.157235752325662</v>
      </c>
      <c r="H339" s="27"/>
      <c r="I339" s="8"/>
      <c r="J339" s="27"/>
      <c r="K339" s="27"/>
      <c r="L339" s="8"/>
    </row>
    <row r="340" spans="1:12" ht="39.6" x14ac:dyDescent="0.3">
      <c r="D340" s="13" t="s">
        <v>333</v>
      </c>
      <c r="E340" s="16">
        <v>104963607</v>
      </c>
      <c r="F340" s="12">
        <f>E340*F9/E9</f>
        <v>0.42619774583521453</v>
      </c>
      <c r="H340" s="27"/>
      <c r="I340" s="8"/>
      <c r="J340" s="27"/>
      <c r="K340" s="27"/>
      <c r="L340" s="8"/>
    </row>
    <row r="341" spans="1:12" ht="26.4" x14ac:dyDescent="0.3">
      <c r="D341" s="19" t="s">
        <v>334</v>
      </c>
      <c r="E341" s="16">
        <v>217169930</v>
      </c>
      <c r="F341" s="12">
        <f>E341*F9/E9</f>
        <v>0.88180405832653341</v>
      </c>
      <c r="H341" s="27"/>
      <c r="I341" s="8"/>
      <c r="J341" s="27"/>
      <c r="K341" s="27"/>
      <c r="L341" s="8"/>
    </row>
    <row r="342" spans="1:12" ht="26.4" x14ac:dyDescent="0.3">
      <c r="D342" s="13" t="s">
        <v>246</v>
      </c>
      <c r="E342" s="16">
        <v>7196</v>
      </c>
      <c r="F342" s="12">
        <f>E342*F9/E9</f>
        <v>2.9218879444855624E-5</v>
      </c>
      <c r="H342" s="27"/>
      <c r="I342" s="8"/>
      <c r="J342" s="27"/>
      <c r="K342" s="27"/>
      <c r="L342" s="8"/>
    </row>
    <row r="343" spans="1:12" x14ac:dyDescent="0.3">
      <c r="D343" s="23" t="s">
        <v>247</v>
      </c>
      <c r="E343" s="25">
        <f>SUM(E344)</f>
        <v>306142.31</v>
      </c>
      <c r="F343" s="24">
        <f>E343*F9/E9</f>
        <v>1.2430704903918313E-3</v>
      </c>
      <c r="H343" s="27"/>
      <c r="I343" s="8"/>
      <c r="J343" s="27"/>
      <c r="K343" s="27"/>
      <c r="L343" s="8"/>
    </row>
    <row r="344" spans="1:12" x14ac:dyDescent="0.3">
      <c r="D344" s="13" t="s">
        <v>248</v>
      </c>
      <c r="E344" s="16">
        <v>306142.31</v>
      </c>
      <c r="F344" s="12">
        <f>E344*F9/E9</f>
        <v>1.2430704903918313E-3</v>
      </c>
      <c r="H344" s="27"/>
      <c r="I344" s="8"/>
      <c r="J344" s="27"/>
      <c r="K344" s="27"/>
      <c r="L344" s="8"/>
    </row>
    <row r="345" spans="1:12" x14ac:dyDescent="0.3">
      <c r="D345" s="23" t="s">
        <v>249</v>
      </c>
      <c r="E345" s="25">
        <f>+E346+E350+E351+E352+E357+E359+E360+E361</f>
        <v>10157929590</v>
      </c>
      <c r="F345" s="24">
        <f>E345*F9/E9</f>
        <v>41.245597568029702</v>
      </c>
      <c r="H345" s="27"/>
      <c r="I345" s="8"/>
      <c r="J345" s="27"/>
      <c r="K345" s="27"/>
      <c r="L345" s="8"/>
    </row>
    <row r="346" spans="1:12" x14ac:dyDescent="0.3">
      <c r="A346" s="35"/>
      <c r="D346" s="23" t="s">
        <v>250</v>
      </c>
      <c r="E346" s="25">
        <f>SUM(E347:E349)</f>
        <v>5587353008.8800001</v>
      </c>
      <c r="F346" s="24">
        <f>E346*F9/E9</f>
        <v>22.687075317164542</v>
      </c>
      <c r="H346" s="27"/>
      <c r="I346" s="8"/>
      <c r="J346" s="27"/>
      <c r="K346" s="27"/>
      <c r="L346" s="8"/>
    </row>
    <row r="347" spans="1:12" x14ac:dyDescent="0.3">
      <c r="A347" s="35"/>
      <c r="D347" s="13" t="s">
        <v>251</v>
      </c>
      <c r="E347" s="16">
        <v>5269346854.8800001</v>
      </c>
      <c r="F347" s="12">
        <f>E347*F9/E9</f>
        <v>21.395832477191199</v>
      </c>
      <c r="H347" s="27"/>
      <c r="I347" s="8"/>
      <c r="J347" s="27"/>
      <c r="K347" s="27"/>
      <c r="L347" s="8"/>
    </row>
    <row r="348" spans="1:12" x14ac:dyDescent="0.3">
      <c r="A348" s="35"/>
      <c r="D348" s="13" t="s">
        <v>252</v>
      </c>
      <c r="E348" s="16">
        <v>208824834</v>
      </c>
      <c r="F348" s="12">
        <f>E348*F9/E9</f>
        <v>0.84791935099193827</v>
      </c>
      <c r="H348" s="27"/>
      <c r="I348" s="8"/>
      <c r="J348" s="27"/>
      <c r="K348" s="27"/>
      <c r="L348" s="8"/>
    </row>
    <row r="349" spans="1:12" x14ac:dyDescent="0.3">
      <c r="A349" s="35"/>
      <c r="D349" s="13" t="s">
        <v>253</v>
      </c>
      <c r="E349" s="16">
        <v>109181320</v>
      </c>
      <c r="F349" s="12">
        <f>E349*F9/E9</f>
        <v>0.44332348898140689</v>
      </c>
      <c r="H349" s="27"/>
      <c r="I349" s="8"/>
      <c r="J349" s="27"/>
      <c r="K349" s="27"/>
      <c r="L349" s="8"/>
    </row>
    <row r="350" spans="1:12" ht="26.4" x14ac:dyDescent="0.3">
      <c r="D350" s="13" t="s">
        <v>254</v>
      </c>
      <c r="E350" s="16">
        <v>1110832005.1199999</v>
      </c>
      <c r="F350" s="12">
        <f>E350*F9/E9</f>
        <v>4.5104594831974039</v>
      </c>
      <c r="H350" s="27"/>
      <c r="I350" s="8"/>
      <c r="J350" s="27"/>
      <c r="K350" s="27"/>
      <c r="L350" s="8"/>
    </row>
    <row r="351" spans="1:12" x14ac:dyDescent="0.3">
      <c r="D351" s="13" t="s">
        <v>255</v>
      </c>
      <c r="E351" s="16">
        <v>147531456</v>
      </c>
      <c r="F351" s="12">
        <f>E351*F9/E9</f>
        <v>0.5990416658126767</v>
      </c>
      <c r="H351" s="27"/>
      <c r="I351" s="8"/>
      <c r="J351" s="27"/>
      <c r="K351" s="27"/>
      <c r="L351" s="8"/>
    </row>
    <row r="352" spans="1:12" x14ac:dyDescent="0.3">
      <c r="D352" s="23" t="s">
        <v>256</v>
      </c>
      <c r="E352" s="25">
        <f>SUM(E353:E356)</f>
        <v>353960292</v>
      </c>
      <c r="F352" s="24">
        <f>E352*F9/E9</f>
        <v>1.4372322262665223</v>
      </c>
      <c r="H352" s="27"/>
      <c r="I352" s="8"/>
      <c r="J352" s="27"/>
      <c r="K352" s="27"/>
      <c r="L352" s="8"/>
    </row>
    <row r="353" spans="1:12" x14ac:dyDescent="0.3">
      <c r="D353" s="13" t="s">
        <v>257</v>
      </c>
      <c r="E353" s="12">
        <v>179334522</v>
      </c>
      <c r="F353" s="12">
        <f>E353*F9/E9</f>
        <v>0.72817590030833912</v>
      </c>
      <c r="H353" s="27"/>
      <c r="I353" s="8"/>
      <c r="J353" s="27"/>
      <c r="K353" s="27"/>
      <c r="L353" s="8"/>
    </row>
    <row r="354" spans="1:12" x14ac:dyDescent="0.3">
      <c r="D354" s="13" t="s">
        <v>258</v>
      </c>
      <c r="E354" s="12">
        <v>108038463</v>
      </c>
      <c r="F354" s="12">
        <f>E354*F9/E9</f>
        <v>0.43868299413625556</v>
      </c>
      <c r="H354" s="27"/>
      <c r="I354" s="8"/>
      <c r="J354" s="27"/>
      <c r="K354" s="27"/>
      <c r="L354" s="8"/>
    </row>
    <row r="355" spans="1:12" x14ac:dyDescent="0.3">
      <c r="A355" s="35"/>
      <c r="D355" s="13" t="s">
        <v>259</v>
      </c>
      <c r="E355" s="12">
        <v>7498377</v>
      </c>
      <c r="F355" s="12">
        <f>E355*F9/E9</f>
        <v>3.0446661144396633E-2</v>
      </c>
      <c r="H355" s="27"/>
      <c r="I355" s="8"/>
      <c r="J355" s="27"/>
      <c r="K355" s="27"/>
      <c r="L355" s="8"/>
    </row>
    <row r="356" spans="1:12" x14ac:dyDescent="0.3">
      <c r="A356" s="35"/>
      <c r="D356" s="13" t="s">
        <v>260</v>
      </c>
      <c r="E356" s="12">
        <v>59088930</v>
      </c>
      <c r="F356" s="12">
        <f>E356*F9/E9</f>
        <v>0.23992667067753096</v>
      </c>
      <c r="H356" s="27"/>
      <c r="I356" s="8"/>
      <c r="J356" s="27"/>
      <c r="K356" s="27"/>
      <c r="L356" s="8"/>
    </row>
    <row r="357" spans="1:12" ht="26.4" x14ac:dyDescent="0.3">
      <c r="A357" s="35"/>
      <c r="D357" s="23" t="s">
        <v>261</v>
      </c>
      <c r="E357" s="25">
        <f>SUM(E358)</f>
        <v>60524100</v>
      </c>
      <c r="F357" s="24">
        <f>E357*F9/E9</f>
        <v>0.24575408301950893</v>
      </c>
      <c r="H357" s="27"/>
      <c r="I357" s="8"/>
      <c r="J357" s="27"/>
      <c r="K357" s="27"/>
      <c r="L357" s="8"/>
    </row>
    <row r="358" spans="1:12" x14ac:dyDescent="0.3">
      <c r="A358" s="35"/>
      <c r="D358" s="13" t="s">
        <v>262</v>
      </c>
      <c r="E358" s="12">
        <v>60524100</v>
      </c>
      <c r="F358" s="12">
        <f>E358*F9/E9</f>
        <v>0.24575408301950893</v>
      </c>
      <c r="H358" s="27"/>
      <c r="I358" s="8"/>
      <c r="J358" s="27"/>
      <c r="K358" s="27"/>
      <c r="L358" s="8"/>
    </row>
    <row r="359" spans="1:12" ht="26.4" x14ac:dyDescent="0.3">
      <c r="D359" s="13" t="s">
        <v>263</v>
      </c>
      <c r="E359" s="12">
        <v>76897698</v>
      </c>
      <c r="F359" s="12">
        <f>E359*F9/E9</f>
        <v>0.31223798880613052</v>
      </c>
      <c r="H359" s="27"/>
      <c r="I359" s="8"/>
      <c r="J359" s="27"/>
      <c r="K359" s="27"/>
      <c r="L359" s="8"/>
    </row>
    <row r="360" spans="1:12" ht="26.4" x14ac:dyDescent="0.3">
      <c r="D360" s="13" t="s">
        <v>264</v>
      </c>
      <c r="E360" s="12">
        <v>676265079</v>
      </c>
      <c r="F360" s="12">
        <f>E360*F9/E9</f>
        <v>2.7459293796646422</v>
      </c>
      <c r="H360" s="27"/>
      <c r="I360" s="8"/>
      <c r="J360" s="27"/>
      <c r="K360" s="27"/>
      <c r="L360" s="8"/>
    </row>
    <row r="361" spans="1:12" x14ac:dyDescent="0.3">
      <c r="D361" s="23" t="s">
        <v>265</v>
      </c>
      <c r="E361" s="25">
        <f>SUM(E362:E363)</f>
        <v>2144565951</v>
      </c>
      <c r="F361" s="24">
        <f>E361*F9/E9</f>
        <v>8.7078674240982696</v>
      </c>
      <c r="H361" s="27"/>
      <c r="I361" s="8"/>
      <c r="J361" s="27"/>
      <c r="K361" s="27"/>
      <c r="L361" s="8"/>
    </row>
    <row r="362" spans="1:12" x14ac:dyDescent="0.3">
      <c r="D362" s="13" t="s">
        <v>266</v>
      </c>
      <c r="E362" s="12">
        <v>1069578987</v>
      </c>
      <c r="F362" s="12">
        <f>E362*F9/E9</f>
        <v>4.3429543465680656</v>
      </c>
      <c r="H362" s="27"/>
      <c r="I362" s="8"/>
      <c r="J362" s="27"/>
      <c r="K362" s="27"/>
      <c r="L362" s="8"/>
    </row>
    <row r="363" spans="1:12" ht="39.6" x14ac:dyDescent="0.3">
      <c r="D363" s="13" t="s">
        <v>267</v>
      </c>
      <c r="E363" s="12">
        <v>1074986964</v>
      </c>
      <c r="F363" s="12">
        <f>E363*F9/E9</f>
        <v>4.364913077530205</v>
      </c>
      <c r="H363" s="27"/>
      <c r="I363" s="8"/>
      <c r="J363" s="27"/>
      <c r="K363" s="27"/>
      <c r="L363" s="8"/>
    </row>
    <row r="364" spans="1:12" x14ac:dyDescent="0.3">
      <c r="D364" s="23" t="s">
        <v>268</v>
      </c>
      <c r="E364" s="24">
        <f>E365+E385+E387+E389+E391</f>
        <v>2725329583.6300001</v>
      </c>
      <c r="F364" s="24">
        <f>E364*F9/E9</f>
        <v>11.066019531904328</v>
      </c>
      <c r="H364" s="27"/>
      <c r="I364" s="8"/>
      <c r="J364" s="27"/>
      <c r="K364" s="27"/>
      <c r="L364" s="8"/>
    </row>
    <row r="365" spans="1:12" ht="26.4" x14ac:dyDescent="0.3">
      <c r="D365" s="23" t="s">
        <v>269</v>
      </c>
      <c r="E365" s="25">
        <f>SUM(E366:E384)</f>
        <v>1829865062.98</v>
      </c>
      <c r="F365" s="24">
        <f>E365*F9/E9</f>
        <v>7.4300453968268156</v>
      </c>
      <c r="H365" s="27"/>
      <c r="I365" s="8"/>
      <c r="J365" s="27"/>
      <c r="K365" s="27"/>
      <c r="L365" s="8"/>
    </row>
    <row r="366" spans="1:12" x14ac:dyDescent="0.3">
      <c r="D366" s="13" t="s">
        <v>270</v>
      </c>
      <c r="E366" s="12">
        <v>141478540</v>
      </c>
      <c r="F366" s="12">
        <f>E366*F9/E9</f>
        <v>0.57446420293137634</v>
      </c>
      <c r="H366" s="27"/>
      <c r="I366" s="8"/>
      <c r="J366" s="27"/>
      <c r="K366" s="27"/>
      <c r="L366" s="8"/>
    </row>
    <row r="367" spans="1:12" x14ac:dyDescent="0.3">
      <c r="D367" s="13" t="s">
        <v>271</v>
      </c>
      <c r="E367" s="12">
        <v>113508241</v>
      </c>
      <c r="F367" s="12">
        <f>E367*F9/E9</f>
        <v>0.4608926639489464</v>
      </c>
      <c r="H367" s="27"/>
      <c r="I367" s="8"/>
      <c r="J367" s="27"/>
      <c r="K367" s="27"/>
      <c r="L367" s="8"/>
    </row>
    <row r="368" spans="1:12" x14ac:dyDescent="0.3">
      <c r="D368" s="13" t="s">
        <v>272</v>
      </c>
      <c r="E368" s="12">
        <v>30239852</v>
      </c>
      <c r="F368" s="12">
        <f>E368*F9/E9</f>
        <v>0.12278690800698669</v>
      </c>
      <c r="H368" s="27"/>
      <c r="I368" s="8"/>
      <c r="J368" s="27"/>
      <c r="K368" s="27"/>
      <c r="L368" s="8"/>
    </row>
    <row r="369" spans="4:12" x14ac:dyDescent="0.3">
      <c r="D369" s="13" t="s">
        <v>273</v>
      </c>
      <c r="E369" s="12">
        <v>13261000</v>
      </c>
      <c r="F369" s="12">
        <f>E369*F9/E9</f>
        <v>5.3845408604534524E-2</v>
      </c>
      <c r="H369" s="27"/>
      <c r="I369" s="8"/>
      <c r="J369" s="27"/>
      <c r="K369" s="27"/>
      <c r="L369" s="8"/>
    </row>
    <row r="370" spans="4:12" x14ac:dyDescent="0.3">
      <c r="D370" s="13" t="s">
        <v>274</v>
      </c>
      <c r="E370" s="12">
        <v>6705000</v>
      </c>
      <c r="F370" s="12">
        <f>E370*F9/E9</f>
        <v>2.7225206597798354E-2</v>
      </c>
      <c r="H370" s="27"/>
      <c r="I370" s="8"/>
      <c r="J370" s="27"/>
      <c r="K370" s="27"/>
      <c r="L370" s="8"/>
    </row>
    <row r="371" spans="4:12" x14ac:dyDescent="0.3">
      <c r="D371" s="13" t="s">
        <v>275</v>
      </c>
      <c r="E371" s="12">
        <v>715863000</v>
      </c>
      <c r="F371" s="12">
        <f>E371*F9/E9</f>
        <v>2.906714104507043</v>
      </c>
      <c r="H371" s="27"/>
      <c r="I371" s="8"/>
      <c r="J371" s="27"/>
      <c r="K371" s="27"/>
      <c r="L371" s="8"/>
    </row>
    <row r="372" spans="4:12" x14ac:dyDescent="0.3">
      <c r="D372" s="13" t="s">
        <v>276</v>
      </c>
      <c r="E372" s="12">
        <v>1458144</v>
      </c>
      <c r="F372" s="12">
        <f>E372*F9/E9</f>
        <v>5.9206967411394602E-3</v>
      </c>
      <c r="H372" s="27"/>
      <c r="I372" s="8"/>
      <c r="J372" s="27"/>
      <c r="K372" s="27"/>
      <c r="L372" s="8"/>
    </row>
    <row r="373" spans="4:12" x14ac:dyDescent="0.3">
      <c r="D373" s="13" t="s">
        <v>277</v>
      </c>
      <c r="E373" s="12">
        <v>9122811</v>
      </c>
      <c r="F373" s="12">
        <f>E373*F9/E9</f>
        <v>3.7042567371762473E-2</v>
      </c>
      <c r="H373" s="27"/>
      <c r="I373" s="8"/>
      <c r="J373" s="27"/>
      <c r="K373" s="27"/>
      <c r="L373" s="8"/>
    </row>
    <row r="374" spans="4:12" x14ac:dyDescent="0.3">
      <c r="D374" s="13" t="s">
        <v>278</v>
      </c>
      <c r="E374" s="12">
        <v>3452565</v>
      </c>
      <c r="F374" s="12">
        <f>E374*F9/E9</f>
        <v>1.401891057678265E-2</v>
      </c>
      <c r="H374" s="27"/>
      <c r="I374" s="8"/>
      <c r="J374" s="27"/>
      <c r="K374" s="27"/>
      <c r="L374" s="8"/>
    </row>
    <row r="375" spans="4:12" x14ac:dyDescent="0.3">
      <c r="D375" s="13" t="s">
        <v>279</v>
      </c>
      <c r="E375" s="12">
        <v>1532793</v>
      </c>
      <c r="F375" s="12">
        <f>E375*F9/E9</f>
        <v>6.2238040412616151E-3</v>
      </c>
      <c r="H375" s="27"/>
      <c r="I375" s="8"/>
      <c r="J375" s="27"/>
      <c r="K375" s="27"/>
      <c r="L375" s="8"/>
    </row>
    <row r="376" spans="4:12" x14ac:dyDescent="0.3">
      <c r="D376" s="13" t="s">
        <v>280</v>
      </c>
      <c r="E376" s="12">
        <v>1402533</v>
      </c>
      <c r="F376" s="12">
        <f>E376*F9/E9</f>
        <v>5.6948919739343651E-3</v>
      </c>
      <c r="H376" s="27"/>
      <c r="I376" s="8"/>
      <c r="J376" s="27"/>
      <c r="K376" s="27"/>
      <c r="L376" s="8"/>
    </row>
    <row r="377" spans="4:12" x14ac:dyDescent="0.3">
      <c r="D377" s="13" t="s">
        <v>281</v>
      </c>
      <c r="E377" s="12">
        <v>36174212.719999999</v>
      </c>
      <c r="F377" s="12">
        <f>E377*F9/E9</f>
        <v>0.14688298505812158</v>
      </c>
      <c r="H377" s="27"/>
      <c r="I377" s="8"/>
      <c r="J377" s="27"/>
      <c r="K377" s="27"/>
      <c r="L377" s="8"/>
    </row>
    <row r="378" spans="4:12" x14ac:dyDescent="0.3">
      <c r="D378" s="13" t="s">
        <v>282</v>
      </c>
      <c r="E378" s="12">
        <v>99011239.209999993</v>
      </c>
      <c r="F378" s="12">
        <f>E378*F9/E9</f>
        <v>0.40202855227386775</v>
      </c>
      <c r="H378" s="27"/>
      <c r="I378" s="8"/>
      <c r="J378" s="27"/>
      <c r="K378" s="27"/>
      <c r="L378" s="8"/>
    </row>
    <row r="379" spans="4:12" x14ac:dyDescent="0.3">
      <c r="D379" s="13" t="s">
        <v>283</v>
      </c>
      <c r="E379" s="12">
        <v>99151032.079999998</v>
      </c>
      <c r="F379" s="12">
        <f>E379*F9/E9</f>
        <v>0.40259617192586611</v>
      </c>
      <c r="H379" s="27"/>
      <c r="I379" s="8"/>
      <c r="J379" s="27"/>
      <c r="K379" s="27"/>
      <c r="L379" s="8"/>
    </row>
    <row r="380" spans="4:12" x14ac:dyDescent="0.3">
      <c r="D380" s="13" t="s">
        <v>284</v>
      </c>
      <c r="E380" s="12">
        <v>98973446.150000006</v>
      </c>
      <c r="F380" s="12">
        <f>E380*F9/E9</f>
        <v>0.40187509606708727</v>
      </c>
      <c r="H380" s="27"/>
      <c r="I380" s="8"/>
      <c r="J380" s="27"/>
      <c r="K380" s="27"/>
      <c r="L380" s="8"/>
    </row>
    <row r="381" spans="4:12" x14ac:dyDescent="0.3">
      <c r="D381" s="13" t="s">
        <v>285</v>
      </c>
      <c r="E381" s="12">
        <v>122171575.02</v>
      </c>
      <c r="F381" s="12">
        <f>E381*F9/E9</f>
        <v>0.49606955559998817</v>
      </c>
      <c r="H381" s="27"/>
      <c r="I381" s="8"/>
      <c r="J381" s="27"/>
      <c r="K381" s="27"/>
      <c r="L381" s="8"/>
    </row>
    <row r="382" spans="4:12" x14ac:dyDescent="0.3">
      <c r="D382" s="41" t="s">
        <v>349</v>
      </c>
      <c r="E382" s="12">
        <v>100135942.08</v>
      </c>
      <c r="F382" s="12">
        <f>E382*F9/E9</f>
        <v>0.4065953334814571</v>
      </c>
      <c r="H382" s="27"/>
      <c r="I382" s="8"/>
      <c r="J382" s="27"/>
      <c r="K382" s="27"/>
      <c r="L382" s="8"/>
    </row>
    <row r="383" spans="4:12" x14ac:dyDescent="0.3">
      <c r="D383" s="41" t="s">
        <v>350</v>
      </c>
      <c r="E383" s="12">
        <v>136632806.25</v>
      </c>
      <c r="F383" s="12">
        <f>E383*F9/E9</f>
        <v>0.55478842329503419</v>
      </c>
      <c r="H383" s="27"/>
      <c r="I383" s="8"/>
      <c r="J383" s="27"/>
      <c r="K383" s="27"/>
      <c r="L383" s="8"/>
    </row>
    <row r="384" spans="4:12" x14ac:dyDescent="0.3">
      <c r="D384" s="41" t="s">
        <v>351</v>
      </c>
      <c r="E384" s="12">
        <v>99590330.469999999</v>
      </c>
      <c r="F384" s="12">
        <f>E384*F9/E9</f>
        <v>0.40437991382382737</v>
      </c>
      <c r="H384" s="27"/>
      <c r="I384" s="8"/>
      <c r="J384" s="27"/>
      <c r="K384" s="27"/>
      <c r="L384" s="8"/>
    </row>
    <row r="385" spans="4:12" ht="26.4" x14ac:dyDescent="0.3">
      <c r="D385" s="23" t="s">
        <v>286</v>
      </c>
      <c r="E385" s="25">
        <f>SUM(E386:E386)</f>
        <v>810104520.64999998</v>
      </c>
      <c r="F385" s="24">
        <f>E385*F9/E9</f>
        <v>3.28937553176833</v>
      </c>
      <c r="H385" s="27"/>
      <c r="I385" s="8"/>
      <c r="J385" s="27"/>
      <c r="K385" s="27"/>
      <c r="L385" s="8"/>
    </row>
    <row r="386" spans="4:12" x14ac:dyDescent="0.3">
      <c r="D386" s="13" t="s">
        <v>287</v>
      </c>
      <c r="E386" s="12">
        <v>810104520.64999998</v>
      </c>
      <c r="F386" s="12">
        <f>E386*F9/E9</f>
        <v>3.28937553176833</v>
      </c>
      <c r="H386" s="27"/>
      <c r="I386" s="8"/>
      <c r="J386" s="27"/>
      <c r="K386" s="27"/>
      <c r="L386" s="8"/>
    </row>
    <row r="387" spans="4:12" ht="26.4" x14ac:dyDescent="0.3">
      <c r="D387" s="23" t="s">
        <v>288</v>
      </c>
      <c r="E387" s="24">
        <f>SUM(E388:E388)</f>
        <v>0</v>
      </c>
      <c r="F387" s="24">
        <f>E387*F9/E9</f>
        <v>0</v>
      </c>
      <c r="H387" s="27"/>
      <c r="I387" s="8"/>
      <c r="J387" s="27"/>
      <c r="K387" s="27"/>
      <c r="L387" s="8"/>
    </row>
    <row r="388" spans="4:12" x14ac:dyDescent="0.3">
      <c r="D388" s="13" t="s">
        <v>289</v>
      </c>
      <c r="E388" s="16">
        <v>0</v>
      </c>
      <c r="F388" s="12">
        <f>E388*F9/E9</f>
        <v>0</v>
      </c>
      <c r="H388" s="27"/>
      <c r="I388" s="8"/>
      <c r="J388" s="27"/>
      <c r="K388" s="27"/>
      <c r="L388" s="8"/>
    </row>
    <row r="389" spans="4:12" ht="26.4" x14ac:dyDescent="0.3">
      <c r="D389" s="23" t="s">
        <v>290</v>
      </c>
      <c r="E389" s="24">
        <f>E390</f>
        <v>0</v>
      </c>
      <c r="F389" s="24">
        <f>E389*F9/E9</f>
        <v>0</v>
      </c>
      <c r="H389" s="27"/>
      <c r="I389" s="8"/>
      <c r="J389" s="27"/>
      <c r="K389" s="27"/>
      <c r="L389" s="8"/>
    </row>
    <row r="390" spans="4:12" x14ac:dyDescent="0.3">
      <c r="D390" s="19" t="s">
        <v>338</v>
      </c>
      <c r="E390" s="16">
        <v>0</v>
      </c>
      <c r="F390" s="12">
        <f>E390*F9/E9</f>
        <v>0</v>
      </c>
      <c r="H390" s="27"/>
      <c r="I390" s="8"/>
      <c r="J390" s="27"/>
      <c r="K390" s="27"/>
      <c r="L390" s="8"/>
    </row>
    <row r="391" spans="4:12" ht="26.4" x14ac:dyDescent="0.3">
      <c r="D391" s="23" t="s">
        <v>291</v>
      </c>
      <c r="E391" s="45">
        <f>E392</f>
        <v>85360000</v>
      </c>
      <c r="F391" s="24">
        <f>E391*F9/E9</f>
        <v>0.34659860330918235</v>
      </c>
      <c r="H391" s="27"/>
      <c r="I391" s="8"/>
      <c r="J391" s="27"/>
      <c r="K391" s="27"/>
      <c r="L391" s="8"/>
    </row>
    <row r="392" spans="4:12" x14ac:dyDescent="0.3">
      <c r="D392" s="19" t="s">
        <v>401</v>
      </c>
      <c r="E392" s="16">
        <v>85360000</v>
      </c>
      <c r="F392" s="12">
        <f>E392*F9/E9</f>
        <v>0.34659860330918235</v>
      </c>
      <c r="H392" s="27"/>
      <c r="I392" s="8"/>
      <c r="J392" s="27"/>
      <c r="K392" s="27"/>
      <c r="L392" s="8"/>
    </row>
    <row r="393" spans="4:12" x14ac:dyDescent="0.3">
      <c r="D393" s="23" t="s">
        <v>292</v>
      </c>
      <c r="E393" s="24">
        <f>SUM(E394:E408)</f>
        <v>93007584.900000006</v>
      </c>
      <c r="F393" s="24">
        <f>E393*F9/E9</f>
        <v>0.37765111320876515</v>
      </c>
      <c r="H393" s="27"/>
      <c r="I393" s="8"/>
      <c r="J393" s="27"/>
      <c r="K393" s="27"/>
      <c r="L393" s="8"/>
    </row>
    <row r="394" spans="4:12" x14ac:dyDescent="0.3">
      <c r="D394" s="13" t="s">
        <v>293</v>
      </c>
      <c r="E394" s="12">
        <v>27962319.010000002</v>
      </c>
      <c r="F394" s="12">
        <f>E394*F9/E9</f>
        <v>0.11353913676372772</v>
      </c>
      <c r="H394" s="27"/>
      <c r="I394" s="8"/>
      <c r="J394" s="27"/>
      <c r="K394" s="27"/>
      <c r="L394" s="8"/>
    </row>
    <row r="395" spans="4:12" x14ac:dyDescent="0.3">
      <c r="D395" s="13" t="s">
        <v>294</v>
      </c>
      <c r="E395" s="12">
        <v>30153191</v>
      </c>
      <c r="F395" s="12">
        <f>E395*F9/E9</f>
        <v>0.12243502677969782</v>
      </c>
      <c r="H395" s="27"/>
      <c r="I395" s="8"/>
      <c r="J395" s="27"/>
      <c r="K395" s="27"/>
      <c r="L395" s="8"/>
    </row>
    <row r="396" spans="4:12" x14ac:dyDescent="0.3">
      <c r="D396" s="19" t="s">
        <v>335</v>
      </c>
      <c r="E396" s="12">
        <v>0</v>
      </c>
      <c r="F396" s="16">
        <f>E396*F9/E9</f>
        <v>0</v>
      </c>
      <c r="H396" s="27"/>
      <c r="I396" s="8"/>
      <c r="J396" s="27"/>
      <c r="K396" s="27"/>
      <c r="L396" s="8"/>
    </row>
    <row r="397" spans="4:12" x14ac:dyDescent="0.3">
      <c r="D397" s="13" t="s">
        <v>295</v>
      </c>
      <c r="E397" s="12">
        <v>1487023.93</v>
      </c>
      <c r="F397" s="12">
        <f>E397*F9/E9</f>
        <v>6.0379617763042558E-3</v>
      </c>
      <c r="H397" s="27"/>
      <c r="I397" s="8"/>
      <c r="J397" s="27"/>
      <c r="K397" s="27"/>
      <c r="L397" s="8"/>
    </row>
    <row r="398" spans="4:12" x14ac:dyDescent="0.3">
      <c r="D398" s="13" t="s">
        <v>296</v>
      </c>
      <c r="E398" s="12">
        <v>288743.56</v>
      </c>
      <c r="F398" s="12">
        <f>E398*F9/E9</f>
        <v>1.1724240230848299E-3</v>
      </c>
      <c r="H398" s="27"/>
      <c r="I398" s="8"/>
      <c r="J398" s="27"/>
      <c r="K398" s="27"/>
      <c r="L398" s="8"/>
    </row>
    <row r="399" spans="4:12" ht="26.4" x14ac:dyDescent="0.3">
      <c r="D399" s="13" t="s">
        <v>297</v>
      </c>
      <c r="E399" s="12">
        <v>8900648</v>
      </c>
      <c r="F399" s="12">
        <f>E399*F9/E9</f>
        <v>3.6140489284754766E-2</v>
      </c>
      <c r="H399" s="27"/>
      <c r="I399" s="8"/>
      <c r="J399" s="27"/>
      <c r="K399" s="27"/>
      <c r="L399" s="8"/>
    </row>
    <row r="400" spans="4:12" ht="26.4" x14ac:dyDescent="0.3">
      <c r="D400" s="41" t="s">
        <v>384</v>
      </c>
      <c r="E400" s="12">
        <v>0</v>
      </c>
      <c r="F400" s="12">
        <f>E400*F9/E9</f>
        <v>0</v>
      </c>
      <c r="H400" s="27"/>
      <c r="I400" s="8"/>
      <c r="J400" s="27"/>
      <c r="K400" s="27"/>
      <c r="L400" s="8"/>
    </row>
    <row r="401" spans="4:12" x14ac:dyDescent="0.3">
      <c r="D401" s="41" t="s">
        <v>298</v>
      </c>
      <c r="E401" s="12">
        <v>2352569.04</v>
      </c>
      <c r="F401" s="12">
        <f>E401*F9/E9</f>
        <v>9.5524501341661648E-3</v>
      </c>
      <c r="H401" s="27"/>
      <c r="I401" s="8"/>
      <c r="J401" s="27"/>
      <c r="K401" s="27"/>
      <c r="L401" s="8"/>
    </row>
    <row r="402" spans="4:12" x14ac:dyDescent="0.3">
      <c r="D402" s="41" t="s">
        <v>299</v>
      </c>
      <c r="E402" s="12">
        <v>2045967.3600000001</v>
      </c>
      <c r="F402" s="12">
        <f>E402*F9/E9</f>
        <v>8.3075144024387891E-3</v>
      </c>
      <c r="H402" s="27"/>
      <c r="I402" s="8"/>
      <c r="J402" s="27"/>
      <c r="K402" s="27"/>
      <c r="L402" s="8"/>
    </row>
    <row r="403" spans="4:12" x14ac:dyDescent="0.3">
      <c r="D403" s="41" t="s">
        <v>300</v>
      </c>
      <c r="E403" s="12">
        <v>34461</v>
      </c>
      <c r="F403" s="12">
        <f>E403*F9/E9</f>
        <v>1.3992659874224148E-4</v>
      </c>
      <c r="H403" s="27"/>
      <c r="I403" s="8"/>
      <c r="J403" s="27"/>
      <c r="K403" s="27"/>
      <c r="L403" s="8"/>
    </row>
    <row r="404" spans="4:12" ht="26.4" x14ac:dyDescent="0.3">
      <c r="D404" s="41" t="s">
        <v>385</v>
      </c>
      <c r="E404" s="12">
        <v>7305560</v>
      </c>
      <c r="F404" s="12">
        <f>E404*F9/E9</f>
        <v>2.9663740538793698E-2</v>
      </c>
      <c r="H404" s="27"/>
      <c r="I404" s="8"/>
      <c r="J404" s="27"/>
      <c r="K404" s="27"/>
      <c r="L404" s="8"/>
    </row>
    <row r="405" spans="4:12" ht="26.4" x14ac:dyDescent="0.3">
      <c r="D405" s="41" t="s">
        <v>386</v>
      </c>
      <c r="E405" s="12">
        <v>7873335</v>
      </c>
      <c r="F405" s="12">
        <f>E405*F9/E9</f>
        <v>3.1969153167587874E-2</v>
      </c>
      <c r="H405" s="27"/>
      <c r="I405" s="8"/>
      <c r="J405" s="27"/>
      <c r="K405" s="27"/>
      <c r="L405" s="8"/>
    </row>
    <row r="406" spans="4:12" ht="26.4" x14ac:dyDescent="0.3">
      <c r="D406" s="41" t="s">
        <v>387</v>
      </c>
      <c r="E406" s="12">
        <v>37897</v>
      </c>
      <c r="F406" s="12">
        <f>E406*F9/E9</f>
        <v>1.538782482381453E-4</v>
      </c>
      <c r="H406" s="27"/>
      <c r="I406" s="8"/>
      <c r="J406" s="27"/>
      <c r="K406" s="27"/>
      <c r="L406" s="8"/>
    </row>
    <row r="407" spans="4:12" x14ac:dyDescent="0.3">
      <c r="D407" s="13" t="s">
        <v>301</v>
      </c>
      <c r="E407" s="12">
        <v>2237</v>
      </c>
      <c r="F407" s="12">
        <f>E407*F9/E9</f>
        <v>9.0831897329269075E-6</v>
      </c>
      <c r="H407" s="27"/>
      <c r="I407" s="8"/>
      <c r="J407" s="27"/>
      <c r="K407" s="27"/>
      <c r="L407" s="8"/>
    </row>
    <row r="408" spans="4:12" x14ac:dyDescent="0.3">
      <c r="D408" s="13" t="s">
        <v>302</v>
      </c>
      <c r="E408" s="12">
        <v>4563633</v>
      </c>
      <c r="F408" s="12">
        <f>E408*F9/E9</f>
        <v>1.8530328301495941E-2</v>
      </c>
      <c r="H408" s="27"/>
      <c r="I408" s="8"/>
      <c r="J408" s="27"/>
      <c r="K408" s="27"/>
      <c r="L408" s="8"/>
    </row>
    <row r="409" spans="4:12" x14ac:dyDescent="0.3">
      <c r="D409" s="23" t="s">
        <v>303</v>
      </c>
      <c r="E409" s="25">
        <f>SUM(E410:E416)</f>
        <v>3214515.49</v>
      </c>
      <c r="F409" s="24">
        <f>E409*F9/E9</f>
        <v>1.3052326372419539E-2</v>
      </c>
      <c r="H409" s="27"/>
      <c r="I409" s="8"/>
      <c r="J409" s="27"/>
      <c r="K409" s="27"/>
      <c r="L409" s="8"/>
    </row>
    <row r="410" spans="4:12" x14ac:dyDescent="0.3">
      <c r="D410" s="13" t="s">
        <v>304</v>
      </c>
      <c r="E410" s="22">
        <v>-2.0099999999999998</v>
      </c>
      <c r="F410" s="12">
        <f>E410*F9/E9</f>
        <v>-8.1614713290939133E-9</v>
      </c>
      <c r="H410" s="27"/>
      <c r="I410" s="8"/>
      <c r="J410" s="27"/>
      <c r="K410" s="27"/>
      <c r="L410" s="8"/>
    </row>
    <row r="411" spans="4:12" x14ac:dyDescent="0.3">
      <c r="D411" s="13" t="s">
        <v>305</v>
      </c>
      <c r="E411" s="22">
        <v>20400</v>
      </c>
      <c r="F411" s="12">
        <f>E411*F9/E9</f>
        <v>8.2832843340057628E-5</v>
      </c>
      <c r="H411" s="27"/>
      <c r="I411" s="8"/>
      <c r="J411" s="27"/>
      <c r="K411" s="27"/>
      <c r="L411" s="8"/>
    </row>
    <row r="412" spans="4:12" x14ac:dyDescent="0.3">
      <c r="D412" s="13" t="s">
        <v>306</v>
      </c>
      <c r="E412" s="22">
        <v>-2748.41</v>
      </c>
      <c r="F412" s="12">
        <f>E412*F9/E9</f>
        <v>-1.1159736027659206E-5</v>
      </c>
      <c r="H412" s="27"/>
      <c r="I412" s="8"/>
      <c r="J412" s="27"/>
      <c r="K412" s="27"/>
    </row>
    <row r="413" spans="4:12" ht="26.4" x14ac:dyDescent="0.3">
      <c r="D413" s="13" t="s">
        <v>307</v>
      </c>
      <c r="E413" s="20">
        <v>2432940.9</v>
      </c>
      <c r="F413" s="16">
        <f>E413*F9/E9</f>
        <v>9.8787947267313155E-3</v>
      </c>
      <c r="H413" s="27"/>
      <c r="I413" s="8"/>
      <c r="J413" s="27"/>
      <c r="K413" s="27"/>
    </row>
    <row r="414" spans="4:12" x14ac:dyDescent="0.3">
      <c r="D414" s="13" t="s">
        <v>308</v>
      </c>
      <c r="E414" s="15">
        <v>4320</v>
      </c>
      <c r="F414" s="12">
        <f>E414*F9/E9</f>
        <v>1.7541072707306322E-5</v>
      </c>
      <c r="H414" s="27"/>
      <c r="I414" s="8"/>
      <c r="J414" s="27"/>
      <c r="K414" s="27"/>
    </row>
    <row r="415" spans="4:12" x14ac:dyDescent="0.3">
      <c r="D415" s="13" t="s">
        <v>309</v>
      </c>
      <c r="E415" s="16">
        <v>748550.01</v>
      </c>
      <c r="F415" s="12">
        <f>E415*F9/E9</f>
        <v>3.0394375348298322E-3</v>
      </c>
      <c r="H415" s="27"/>
      <c r="I415" s="8"/>
      <c r="J415" s="27"/>
      <c r="K415" s="27"/>
    </row>
    <row r="416" spans="4:12" x14ac:dyDescent="0.3">
      <c r="D416" s="13" t="s">
        <v>310</v>
      </c>
      <c r="E416" s="16">
        <v>11055</v>
      </c>
      <c r="F416" s="12">
        <f>E416*F9/E9</f>
        <v>4.4888092310016525E-5</v>
      </c>
      <c r="H416" s="27"/>
      <c r="I416" s="8"/>
      <c r="J416" s="27"/>
      <c r="K416" s="27"/>
    </row>
    <row r="417" spans="4:11" x14ac:dyDescent="0.3">
      <c r="D417" s="23" t="s">
        <v>336</v>
      </c>
      <c r="E417" s="24">
        <f>+E418</f>
        <v>4187600</v>
      </c>
      <c r="F417" s="24">
        <f>E417*F9/E9</f>
        <v>1.7003471312295359E-2</v>
      </c>
      <c r="H417" s="27"/>
      <c r="I417" s="8"/>
      <c r="J417" s="27"/>
      <c r="K417" s="27"/>
    </row>
    <row r="418" spans="4:11" x14ac:dyDescent="0.3">
      <c r="D418" s="13" t="s">
        <v>337</v>
      </c>
      <c r="E418" s="12">
        <v>4187600</v>
      </c>
      <c r="F418" s="12">
        <f>E418*F9/E9</f>
        <v>1.7003471312295359E-2</v>
      </c>
      <c r="H418" s="27"/>
      <c r="I418" s="8"/>
      <c r="J418" s="27"/>
      <c r="K418" s="27"/>
    </row>
    <row r="419" spans="4:11" x14ac:dyDescent="0.3">
      <c r="E419" s="18"/>
      <c r="G419" s="36"/>
      <c r="H419" s="27"/>
    </row>
  </sheetData>
  <mergeCells count="7">
    <mergeCell ref="D2:F2"/>
    <mergeCell ref="D4:F4"/>
    <mergeCell ref="D5:F5"/>
    <mergeCell ref="D7:D8"/>
    <mergeCell ref="E7:E8"/>
    <mergeCell ref="F7:F8"/>
    <mergeCell ref="D3:G3"/>
  </mergeCells>
  <conditionalFormatting sqref="C249:C250">
    <cfRule type="duplicateValues" dxfId="1" priority="2" stopIfTrue="1"/>
  </conditionalFormatting>
  <conditionalFormatting sqref="C252">
    <cfRule type="duplicateValues" dxfId="0" priority="1" stopIfTrue="1"/>
  </conditionalFormatting>
  <printOptions horizontalCentered="1"/>
  <pageMargins left="0.39370078740157483" right="0.39370078740157483" top="0.35433070866141736" bottom="0.35433070866141736" header="0.31496062992125984" footer="0.31496062992125984"/>
  <pageSetup paperSize="9" scale="8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</vt:lpstr>
      <vt:lpstr>'EADID '!Área_de_impresión</vt:lpstr>
      <vt:lpstr>'EADID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2023-05-13T20:54:46Z</cp:lastPrinted>
  <dcterms:created xsi:type="dcterms:W3CDTF">2022-08-08T15:36:54Z</dcterms:created>
  <dcterms:modified xsi:type="dcterms:W3CDTF">2023-05-13T21:01:41Z</dcterms:modified>
</cp:coreProperties>
</file>